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codeName="ThisWorkbook"/>
  <xr:revisionPtr revIDLastSave="0" documentId="13_ncr:1_{441FE33C-9349-434E-96C6-B090B5E10F7C}" xr6:coauthVersionLast="47" xr6:coauthVersionMax="47" xr10:uidLastSave="{00000000-0000-0000-0000-000000000000}"/>
  <bookViews>
    <workbookView xWindow="-120" yWindow="-120" windowWidth="29040" windowHeight="15840" tabRatio="926" xr2:uid="{00000000-000D-0000-FFFF-FFFF00000000}"/>
  </bookViews>
  <sheets>
    <sheet name="はじめに" sheetId="34" r:id="rId1"/>
    <sheet name="収支報告書（金銭出納簿連動）" sheetId="85" r:id="rId2"/>
    <sheet name="活動記録（参考） " sheetId="108" r:id="rId3"/>
    <sheet name="【選択肢】" sheetId="107" r:id="rId4"/>
    <sheet name="金銭出納簿（今年度）（参考）" sheetId="84" r:id="rId5"/>
    <sheet name="金銭出納簿（前年度）（参考） " sheetId="87" r:id="rId6"/>
  </sheets>
  <externalReferences>
    <externalReference r:id="rId7"/>
    <externalReference r:id="rId8"/>
    <externalReference r:id="rId9"/>
  </externalReferences>
  <definedNames>
    <definedName name="_0109集落協定の概要等">#REF!</definedName>
    <definedName name="_109集落協定の概要等">#REF!</definedName>
    <definedName name="_111集落協定参加者の内訳等">[1]ｸｴﾘ403!#REF!</definedName>
    <definedName name="_xlnm._FilterDatabase" localSheetId="4" hidden="1">'金銭出納簿（今年度）（参考）'!$B$9:$M$52</definedName>
    <definedName name="_xlnm._FilterDatabase" localSheetId="1" hidden="1">'収支報告書（金銭出納簿連動）'!#REF!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3">【選択肢】!$Q$74:$S$90</definedName>
    <definedName name="_xlnm.Print_Area" localSheetId="0">はじめに!$A$1:$G$27</definedName>
    <definedName name="_xlnm.Print_Area" localSheetId="2">'活動記録（参考） '!$A$1:$O$27</definedName>
    <definedName name="_xlnm.Print_Area" localSheetId="4">'金銭出納簿（今年度）（参考）'!$A$1:$N$86</definedName>
    <definedName name="_xlnm.Print_Area" localSheetId="5">'金銭出納簿（前年度）（参考） '!$A$1:$N$86</definedName>
    <definedName name="_xlnm.Print_Area" localSheetId="1">'収支報告書（金銭出納簿連動）'!$A$1:$V$49</definedName>
    <definedName name="_xlnm.Print_Titles" localSheetId="2">'活動記録（参考） '!$7:$9</definedName>
    <definedName name="_xlnm.Print_Titles" localSheetId="4">'金銭出納簿（今年度）（参考）'!$9:$9</definedName>
    <definedName name="_xlnm.Print_Titles" localSheetId="5">'金銭出納簿（前年度）（参考） '!$6:$6</definedName>
    <definedName name="Range1">#REF!,#REF!,#REF!</definedName>
    <definedName name="Range2">#REF!,#REF!,#REF!,#REF!,#REF!,#REF!,#REF!</definedName>
    <definedName name="Range3">#REF!,#REF!,#REF!</definedName>
    <definedName name="Z_4D33B020_8F18_431B_BFB6_22453331905E_.wvu.PrintArea" localSheetId="4" hidden="1">'金銭出納簿（今年度）（参考）'!$A$1:$L$73</definedName>
    <definedName name="Z_4D33B020_8F18_431B_BFB6_22453331905E_.wvu.PrintArea" localSheetId="5" hidden="1">'金銭出納簿（前年度）（参考） '!$A$1:$K$70</definedName>
    <definedName name="ため池">#REF!</definedName>
    <definedName name="夏期湛水">#REF!</definedName>
    <definedName name="該当なし">#REF!</definedName>
    <definedName name="構成員" localSheetId="3">#REF!</definedName>
    <definedName name="構成員" localSheetId="2">#REF!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3">[2]プルダウンリスト!$A$2:$D$2</definedName>
    <definedName name="地目" localSheetId="2">[2]プルダウンリスト!$A$2:$D$2</definedName>
    <definedName name="地目">#REF!</definedName>
    <definedName name="中干し延期">#REF!</definedName>
    <definedName name="長期中干し">#REF!</definedName>
    <definedName name="直営施工を実施しない場合は○">#REF!</definedName>
    <definedName name="田">#REF!</definedName>
    <definedName name="都道府県名">[3]市町村名!$A$2:$A$48</definedName>
    <definedName name="冬期湛水">#REF!</definedName>
    <definedName name="農道">#REF!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6" i="85" l="1"/>
  <c r="P47" i="85"/>
  <c r="P48" i="85"/>
  <c r="S48" i="85"/>
  <c r="H15" i="85"/>
  <c r="P41" i="85" l="1"/>
  <c r="D11" i="84" l="1"/>
  <c r="D12" i="84"/>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8" i="84"/>
  <c r="D39" i="84"/>
  <c r="D40" i="84"/>
  <c r="D41" i="84"/>
  <c r="D42" i="84"/>
  <c r="D43" i="84"/>
  <c r="D44" i="84"/>
  <c r="D45" i="84"/>
  <c r="D46" i="84"/>
  <c r="D47" i="84"/>
  <c r="D48" i="84"/>
  <c r="D49" i="84"/>
  <c r="D10" i="84"/>
  <c r="D10" i="87"/>
  <c r="D11" i="87"/>
  <c r="D12" i="87"/>
  <c r="D13" i="87"/>
  <c r="D14" i="87"/>
  <c r="D15" i="87"/>
  <c r="D16" i="87"/>
  <c r="D17" i="87"/>
  <c r="D18" i="87"/>
  <c r="D19" i="87"/>
  <c r="D20" i="87"/>
  <c r="D21" i="87"/>
  <c r="D22" i="87"/>
  <c r="D23" i="87"/>
  <c r="D24" i="87"/>
  <c r="D25" i="87"/>
  <c r="D26" i="87"/>
  <c r="D27" i="87"/>
  <c r="D28" i="87"/>
  <c r="D29" i="87"/>
  <c r="D30" i="87"/>
  <c r="D31" i="87"/>
  <c r="D32" i="87"/>
  <c r="D33" i="87"/>
  <c r="D34" i="87"/>
  <c r="D35" i="87"/>
  <c r="D36" i="87"/>
  <c r="D37" i="87"/>
  <c r="D38" i="87"/>
  <c r="D39" i="87"/>
  <c r="D40" i="87"/>
  <c r="D41" i="87"/>
  <c r="D42" i="87"/>
  <c r="D43" i="87"/>
  <c r="D44" i="87"/>
  <c r="D45" i="87"/>
  <c r="D46" i="87"/>
  <c r="D47" i="87"/>
  <c r="D48" i="87"/>
  <c r="D49" i="87"/>
  <c r="K94" i="87" l="1"/>
  <c r="E112" i="87"/>
  <c r="N10" i="108"/>
  <c r="M10" i="108"/>
  <c r="N26" i="108" l="1"/>
  <c r="M26" i="108"/>
  <c r="M22" i="108"/>
  <c r="M23" i="108"/>
  <c r="M24" i="108"/>
  <c r="M25" i="108"/>
  <c r="N11" i="108"/>
  <c r="N12" i="108"/>
  <c r="N13" i="108"/>
  <c r="N14" i="108"/>
  <c r="N15" i="108"/>
  <c r="N16" i="108"/>
  <c r="N17" i="108"/>
  <c r="N18" i="108"/>
  <c r="N19" i="108"/>
  <c r="N20" i="108"/>
  <c r="N21" i="108"/>
  <c r="N22" i="108"/>
  <c r="N23" i="108"/>
  <c r="N24" i="108"/>
  <c r="N25" i="108"/>
  <c r="P105" i="107" a="1"/>
  <c r="P105" i="107" s="1"/>
  <c r="K110" i="87" l="1"/>
  <c r="K109" i="87"/>
  <c r="K108" i="87"/>
  <c r="K107" i="87"/>
  <c r="K106" i="87"/>
  <c r="K105" i="87"/>
  <c r="K104" i="87"/>
  <c r="K103" i="87"/>
  <c r="K102" i="87"/>
  <c r="K101" i="87"/>
  <c r="K100" i="87"/>
  <c r="K99" i="87"/>
  <c r="K98" i="87"/>
  <c r="K97" i="87"/>
  <c r="K96" i="87"/>
  <c r="K95" i="87"/>
  <c r="K110" i="84"/>
  <c r="K98" i="84"/>
  <c r="K99" i="84"/>
  <c r="K100" i="84"/>
  <c r="K101" i="84"/>
  <c r="K102" i="84"/>
  <c r="K103" i="84"/>
  <c r="K104" i="84"/>
  <c r="K105" i="84"/>
  <c r="K106" i="84"/>
  <c r="K107" i="84"/>
  <c r="K108" i="84"/>
  <c r="K109" i="84"/>
  <c r="K97" i="84"/>
  <c r="K96" i="84"/>
  <c r="K95" i="84"/>
  <c r="K94" i="84"/>
  <c r="O2" i="108"/>
  <c r="F24" i="108"/>
  <c r="F23" i="108"/>
  <c r="F22" i="108"/>
  <c r="M21" i="108"/>
  <c r="F21" i="108"/>
  <c r="M20" i="108"/>
  <c r="F20" i="108"/>
  <c r="M19" i="108"/>
  <c r="F19" i="108"/>
  <c r="M18" i="108"/>
  <c r="F18" i="108"/>
  <c r="M17" i="108"/>
  <c r="F17" i="108"/>
  <c r="M16" i="108"/>
  <c r="F16" i="108"/>
  <c r="M15" i="108"/>
  <c r="F15" i="108"/>
  <c r="M14" i="108"/>
  <c r="F14" i="108"/>
  <c r="M13" i="108"/>
  <c r="F13" i="108"/>
  <c r="M12" i="108"/>
  <c r="F12" i="108"/>
  <c r="M11" i="108"/>
  <c r="F11" i="108"/>
  <c r="F10" i="108"/>
  <c r="E62" i="84" l="1"/>
  <c r="H51" i="87"/>
  <c r="H51" i="84"/>
  <c r="I51" i="84" s="1"/>
  <c r="K111" i="87" s="1"/>
  <c r="K112" i="87" s="1"/>
  <c r="G51" i="87"/>
  <c r="I51" i="87" s="1"/>
  <c r="G51" i="84"/>
  <c r="I10" i="84"/>
  <c r="I11" i="84" s="1"/>
  <c r="I12" i="84" s="1"/>
  <c r="I13" i="84" s="1"/>
  <c r="I14" i="84" s="1"/>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L4" i="84"/>
  <c r="F49" i="85"/>
  <c r="AA19" i="85"/>
  <c r="AA33" i="85"/>
  <c r="AA22" i="85"/>
  <c r="AA23" i="85"/>
  <c r="AA24" i="85"/>
  <c r="AA25" i="85"/>
  <c r="AA26" i="85"/>
  <c r="AA27" i="85"/>
  <c r="AA28" i="85"/>
  <c r="AA29" i="85"/>
  <c r="AA30" i="85"/>
  <c r="AA31" i="85"/>
  <c r="AA32" i="85"/>
  <c r="AA21" i="85"/>
  <c r="AA20"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E62" i="87"/>
  <c r="F110" i="84"/>
  <c r="F109" i="84"/>
  <c r="F108" i="84"/>
  <c r="F107" i="84"/>
  <c r="F106" i="84"/>
  <c r="F105" i="84"/>
  <c r="F104" i="84"/>
  <c r="F103" i="84"/>
  <c r="F102" i="84"/>
  <c r="F101" i="84"/>
  <c r="F100" i="84"/>
  <c r="F99" i="84"/>
  <c r="F98" i="84"/>
  <c r="F97" i="84"/>
  <c r="F96" i="84"/>
  <c r="F95" i="84"/>
  <c r="F94" i="84"/>
  <c r="E93" i="84"/>
  <c r="E92" i="84"/>
  <c r="E91" i="84"/>
  <c r="E112" i="84" s="1"/>
  <c r="E91" i="87"/>
  <c r="H91" i="84"/>
  <c r="I104" i="84"/>
  <c r="I94" i="84"/>
  <c r="AA34" i="85" l="1"/>
  <c r="F111" i="84"/>
  <c r="F112" i="84" s="1"/>
  <c r="I110" i="87" l="1"/>
  <c r="F110" i="87"/>
  <c r="F109" i="87"/>
  <c r="F108" i="87"/>
  <c r="F107" i="87"/>
  <c r="I106" i="87"/>
  <c r="F106" i="87"/>
  <c r="F105" i="87"/>
  <c r="F104" i="87"/>
  <c r="I103" i="87"/>
  <c r="F103" i="87"/>
  <c r="F102" i="87"/>
  <c r="F101" i="87"/>
  <c r="F100" i="87"/>
  <c r="F99" i="87"/>
  <c r="F98" i="87"/>
  <c r="F97" i="87"/>
  <c r="F96" i="87"/>
  <c r="F95" i="87"/>
  <c r="I94" i="87"/>
  <c r="F94" i="87"/>
  <c r="E93" i="87"/>
  <c r="H92" i="87"/>
  <c r="E92" i="87"/>
  <c r="J91" i="87"/>
  <c r="I107" i="87"/>
  <c r="I105" i="87"/>
  <c r="J92" i="87"/>
  <c r="I97" i="87"/>
  <c r="I99" i="87"/>
  <c r="H93" i="87"/>
  <c r="H91" i="87"/>
  <c r="L4" i="87"/>
  <c r="H112" i="87" l="1"/>
  <c r="I102" i="87"/>
  <c r="I100" i="87"/>
  <c r="I108" i="87"/>
  <c r="I95" i="87"/>
  <c r="I98" i="87"/>
  <c r="I109" i="87"/>
  <c r="I101" i="87"/>
  <c r="J93" i="87"/>
  <c r="J112" i="87" s="1"/>
  <c r="I96" i="87"/>
  <c r="I104" i="87"/>
  <c r="I112" i="87" l="1"/>
  <c r="Y2" i="85"/>
  <c r="I106" i="84" l="1"/>
  <c r="Z29" i="85" s="1"/>
  <c r="I103" i="84"/>
  <c r="Z26" i="85" s="1"/>
  <c r="J49" i="85" l="1"/>
  <c r="P45" i="85"/>
  <c r="P44" i="85"/>
  <c r="P43" i="85"/>
  <c r="P42" i="85"/>
  <c r="J29" i="85"/>
  <c r="J26" i="85"/>
  <c r="P49" i="85" l="1"/>
  <c r="I101" i="84"/>
  <c r="Z24" i="85" s="1"/>
  <c r="J24" i="85" s="1"/>
  <c r="I100" i="84"/>
  <c r="Z23" i="85" s="1"/>
  <c r="J23" i="85" s="1"/>
  <c r="I102" i="84"/>
  <c r="Z25" i="85" s="1"/>
  <c r="J25" i="85" s="1"/>
  <c r="J93" i="84"/>
  <c r="H93" i="84"/>
  <c r="I108" i="84"/>
  <c r="Z31" i="85" s="1"/>
  <c r="J31" i="85" s="1"/>
  <c r="Z27" i="85"/>
  <c r="J27" i="85" s="1"/>
  <c r="I99" i="84"/>
  <c r="Z22" i="85" s="1"/>
  <c r="J22" i="85" s="1"/>
  <c r="I107" i="84"/>
  <c r="Z30" i="85" s="1"/>
  <c r="J30" i="85" s="1"/>
  <c r="I97" i="84"/>
  <c r="I109" i="84"/>
  <c r="Z32" i="85" s="1"/>
  <c r="J32" i="85" s="1"/>
  <c r="I98" i="84"/>
  <c r="Z21" i="85" s="1"/>
  <c r="J21" i="85" s="1"/>
  <c r="J92" i="84"/>
  <c r="H92" i="84"/>
  <c r="J91" i="84"/>
  <c r="I110" i="84"/>
  <c r="Z33" i="85" s="1"/>
  <c r="J33" i="85" s="1"/>
  <c r="I96" i="84"/>
  <c r="Z19" i="85" s="1"/>
  <c r="J19" i="85" s="1"/>
  <c r="I95" i="84"/>
  <c r="I105" i="84"/>
  <c r="Z28" i="85" s="1"/>
  <c r="J28" i="85" s="1"/>
  <c r="Z20" i="85" l="1"/>
  <c r="J20" i="85" s="1"/>
  <c r="J34" i="85" s="1"/>
  <c r="F111" i="87"/>
  <c r="F112" i="87" s="1"/>
  <c r="J112" i="84"/>
  <c r="I112" i="84"/>
  <c r="H112" i="84"/>
  <c r="K111" i="84"/>
  <c r="K112" i="84" s="1"/>
  <c r="J35" i="85" l="1"/>
  <c r="S44" i="85"/>
  <c r="S45" i="85"/>
  <c r="S43" i="85"/>
  <c r="S42" i="85"/>
  <c r="S46" i="85"/>
  <c r="S47" i="85"/>
  <c r="Z34" i="85"/>
  <c r="S41" i="85" l="1"/>
  <c r="S49" i="85" s="1"/>
  <c r="M49"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9" authorId="0" shapeId="0" xr:uid="{85E3DFC0-252E-4F94-8E43-451F2C643AD4}">
      <text>
        <r>
          <rPr>
            <b/>
            <sz val="11"/>
            <color indexed="81"/>
            <rFont val="MS P ゴシック"/>
            <family val="3"/>
            <charset val="128"/>
          </rPr>
          <t>上記（１）配分総額①個人配分額と同額となる</t>
        </r>
      </text>
    </comment>
    <comment ref="J49" authorId="0" shapeId="0" xr:uid="{077DD57E-6EE1-4436-B937-F999B0E687B2}">
      <text>
        <r>
          <rPr>
            <b/>
            <sz val="11"/>
            <color indexed="81"/>
            <rFont val="MS P ゴシック"/>
            <family val="3"/>
            <charset val="128"/>
          </rPr>
          <t>上記（１）配分総額②共同取組活動額と同額となる</t>
        </r>
      </text>
    </comment>
    <comment ref="M49" authorId="0" shapeId="0" xr:uid="{BB4B2D6E-3807-4639-B14E-1B70E1E71187}">
      <text>
        <r>
          <rPr>
            <b/>
            <sz val="11"/>
            <color indexed="81"/>
            <rFont val="MS P ゴシック"/>
            <family val="3"/>
            <charset val="128"/>
          </rPr>
          <t>上記（２）共同取組活動支出額　総計と同額となる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<sst xmlns="http://schemas.openxmlformats.org/spreadsheetml/2006/main" count="1041" uniqueCount="471">
  <si>
    <t>水路</t>
    <rPh sb="0" eb="2">
      <t>スイロ</t>
    </rPh>
    <phoneticPr fontId="4"/>
  </si>
  <si>
    <t>農道</t>
    <rPh sb="0" eb="2">
      <t>ノウドウ</t>
    </rPh>
    <phoneticPr fontId="4"/>
  </si>
  <si>
    <t>ため池</t>
    <rPh sb="2" eb="3">
      <t>イケ</t>
    </rPh>
    <phoneticPr fontId="4"/>
  </si>
  <si>
    <t>計</t>
    <rPh sb="0" eb="1">
      <t>ケイ</t>
    </rPh>
    <phoneticPr fontId="4"/>
  </si>
  <si>
    <t>シート名</t>
    <rPh sb="3" eb="4">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</si>
  <si>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</si>
  <si>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</si>
  <si>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</si>
  <si>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</si>
  <si>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　←　「都道府県」まで記入してください。</t>
    <rPh sb="4" eb="8">
      <t>トドウフケン</t>
    </rPh>
    <rPh sb="11" eb="13">
      <t>キニュウ</t>
    </rPh>
    <phoneticPr fontId="4"/>
  </si>
  <si>
    <t>　←　「市町村」まで記入してください。</t>
    <rPh sb="4" eb="7">
      <t>シチョウソン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</si>
  <si>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</si>
  <si>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集落協定名</t>
    <rPh sb="0" eb="2">
      <t>シュウラク</t>
    </rPh>
    <rPh sb="2" eb="4">
      <t>キョウテイ</t>
    </rPh>
    <rPh sb="4" eb="5">
      <t>メイ</t>
    </rPh>
    <phoneticPr fontId="4"/>
  </si>
  <si>
    <t>あいうえお集落協定</t>
    <rPh sb="5" eb="7">
      <t>シュウラク</t>
    </rPh>
    <rPh sb="7" eb="9">
      <t>キョウテイ</t>
    </rPh>
    <phoneticPr fontId="4"/>
  </si>
  <si>
    <t>中山間　太郎</t>
    <rPh sb="0" eb="3">
      <t>チュウサンカン</t>
    </rPh>
    <rPh sb="4" eb="6">
      <t>タロウ</t>
    </rPh>
    <phoneticPr fontId="4"/>
  </si>
  <si>
    <t>協定所在地</t>
    <rPh sb="0" eb="2">
      <t>キョウテイ</t>
    </rPh>
    <rPh sb="2" eb="5">
      <t>ショザイチ</t>
    </rPh>
    <phoneticPr fontId="4"/>
  </si>
  <si>
    <t>★記入の手順と注意事項</t>
    <rPh sb="1" eb="3">
      <t>キニュウ</t>
    </rPh>
    <rPh sb="4" eb="6">
      <t>テジュン</t>
    </rPh>
    <rPh sb="7" eb="9">
      <t>チュウイ</t>
    </rPh>
    <rPh sb="9" eb="11">
      <t>ジコウ</t>
    </rPh>
    <phoneticPr fontId="4"/>
  </si>
  <si>
    <t>必要に応じて</t>
    <rPh sb="0" eb="2">
      <t>ヒツヨウ</t>
    </rPh>
    <rPh sb="3" eb="4">
      <t>オウ</t>
    </rPh>
    <phoneticPr fontId="4"/>
  </si>
  <si>
    <t>合　計</t>
    <rPh sb="0" eb="1">
      <t>ゴウ</t>
    </rPh>
    <rPh sb="2" eb="3">
      <t>ケイ</t>
    </rPh>
    <phoneticPr fontId="4"/>
  </si>
  <si>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4"/>
  </si>
  <si>
    <t>その他</t>
    <rPh sb="2" eb="3">
      <t>タ</t>
    </rPh>
    <phoneticPr fontId="4"/>
  </si>
  <si>
    <t>役員報酬</t>
    <rPh sb="0" eb="2">
      <t>ヤクイン</t>
    </rPh>
    <rPh sb="2" eb="4">
      <t>ホウシュウ</t>
    </rPh>
    <phoneticPr fontId="4"/>
  </si>
  <si>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4"/>
  </si>
  <si>
    <t>○</t>
    <phoneticPr fontId="4"/>
  </si>
  <si>
    <t>農産物等の販売促進関係費</t>
    <phoneticPr fontId="4"/>
  </si>
  <si>
    <t>都市住民との交流促進関係費</t>
    <phoneticPr fontId="4"/>
  </si>
  <si>
    <t>法人設立関係費</t>
    <phoneticPr fontId="4"/>
  </si>
  <si>
    <t>土地利用調整関係費</t>
    <phoneticPr fontId="4"/>
  </si>
  <si>
    <t>道・水路管理費</t>
    <phoneticPr fontId="4"/>
  </si>
  <si>
    <t>農地管理費</t>
    <phoneticPr fontId="4"/>
  </si>
  <si>
    <t>共同利用機械購入等費</t>
    <phoneticPr fontId="4"/>
  </si>
  <si>
    <t>共同利用施設整備等費</t>
    <phoneticPr fontId="4"/>
  </si>
  <si>
    <t>多面的機能増進活動費</t>
    <phoneticPr fontId="4"/>
  </si>
  <si>
    <t>様式名</t>
    <rPh sb="0" eb="3">
      <t>ヨウシキメイ</t>
    </rPh>
    <phoneticPr fontId="4"/>
  </si>
  <si>
    <t>備考</t>
    <phoneticPr fontId="4"/>
  </si>
  <si>
    <t>区分</t>
    <rPh sb="0" eb="2">
      <t>クブン</t>
    </rPh>
    <phoneticPr fontId="4"/>
  </si>
  <si>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4"/>
  </si>
  <si>
    <t>組織名：</t>
    <rPh sb="0" eb="3">
      <t>ソシキメイ</t>
    </rPh>
    <phoneticPr fontId="31"/>
  </si>
  <si>
    <t>日　付</t>
    <phoneticPr fontId="4"/>
  </si>
  <si>
    <t>月</t>
    <rPh sb="0" eb="1">
      <t>ツキ</t>
    </rPh>
    <phoneticPr fontId="4"/>
  </si>
  <si>
    <t>収入（円）</t>
    <phoneticPr fontId="4"/>
  </si>
  <si>
    <t>支出（円）</t>
    <rPh sb="0" eb="2">
      <t>シシュツ</t>
    </rPh>
    <rPh sb="3" eb="4">
      <t>エン</t>
    </rPh>
    <phoneticPr fontId="4"/>
  </si>
  <si>
    <t>残高（円）</t>
    <rPh sb="0" eb="2">
      <t>ザンダカ</t>
    </rPh>
    <rPh sb="3" eb="4">
      <t>エン</t>
    </rPh>
    <phoneticPr fontId="4"/>
  </si>
  <si>
    <t>領収書番号</t>
    <phoneticPr fontId="4"/>
  </si>
  <si>
    <t>前年度からの繰越・積立</t>
    <rPh sb="0" eb="3">
      <t>ゼンネンド</t>
    </rPh>
    <rPh sb="6" eb="8">
      <t>クリコシ</t>
    </rPh>
    <rPh sb="9" eb="11">
      <t>ツミタテ</t>
    </rPh>
    <phoneticPr fontId="4"/>
  </si>
  <si>
    <t>うち積立金1,000,000円</t>
    <rPh sb="2" eb="4">
      <t>ツミタテ</t>
    </rPh>
    <rPh sb="4" eb="5">
      <t>キン</t>
    </rPh>
    <rPh sb="14" eb="15">
      <t>エン</t>
    </rPh>
    <phoneticPr fontId="31"/>
  </si>
  <si>
    <t>利子</t>
    <rPh sb="0" eb="2">
      <t>リシ</t>
    </rPh>
    <phoneticPr fontId="4"/>
  </si>
  <si>
    <t>総会会場借料</t>
    <rPh sb="0" eb="2">
      <t>ソウカイ</t>
    </rPh>
    <rPh sb="2" eb="4">
      <t>カイジョウ</t>
    </rPh>
    <rPh sb="4" eb="6">
      <t>シャクリョウ</t>
    </rPh>
    <phoneticPr fontId="4"/>
  </si>
  <si>
    <t>草刈刃の購入</t>
    <rPh sb="0" eb="2">
      <t>クサカリ</t>
    </rPh>
    <rPh sb="2" eb="3">
      <t>ハ</t>
    </rPh>
    <rPh sb="4" eb="6">
      <t>コウニュウ</t>
    </rPh>
    <phoneticPr fontId="31"/>
  </si>
  <si>
    <t>無人草刈り機の購入</t>
    <rPh sb="0" eb="2">
      <t>ムジン</t>
    </rPh>
    <rPh sb="2" eb="4">
      <t>クサカ</t>
    </rPh>
    <rPh sb="5" eb="6">
      <t>キ</t>
    </rPh>
    <rPh sb="7" eb="9">
      <t>コウニュウ</t>
    </rPh>
    <phoneticPr fontId="31"/>
  </si>
  <si>
    <t>積立金からの支出300,000円</t>
    <rPh sb="0" eb="2">
      <t>ツミタテ</t>
    </rPh>
    <rPh sb="2" eb="3">
      <t>キン</t>
    </rPh>
    <rPh sb="6" eb="8">
      <t>シシュツ</t>
    </rPh>
    <rPh sb="15" eb="16">
      <t>エン</t>
    </rPh>
    <phoneticPr fontId="4"/>
  </si>
  <si>
    <t>○○資材の購入費</t>
    <rPh sb="2" eb="4">
      <t>シザイ</t>
    </rPh>
    <rPh sb="5" eb="8">
      <t>コウニュウヒ</t>
    </rPh>
    <phoneticPr fontId="4"/>
  </si>
  <si>
    <t>鳥獣害防止柵の補修</t>
    <rPh sb="0" eb="1">
      <t>トリ</t>
    </rPh>
    <rPh sb="1" eb="3">
      <t>ジュウガイ</t>
    </rPh>
    <rPh sb="3" eb="5">
      <t>ボウシ</t>
    </rPh>
    <rPh sb="5" eb="6">
      <t>サク</t>
    </rPh>
    <rPh sb="7" eb="9">
      <t>ホシュウ</t>
    </rPh>
    <phoneticPr fontId="4"/>
  </si>
  <si>
    <t>水路泥上げ</t>
    <rPh sb="0" eb="2">
      <t>スイロ</t>
    </rPh>
    <rPh sb="2" eb="3">
      <t>ドロ</t>
    </rPh>
    <rPh sb="3" eb="4">
      <t>ア</t>
    </rPh>
    <phoneticPr fontId="31"/>
  </si>
  <si>
    <t>農道の補修</t>
    <rPh sb="0" eb="2">
      <t>ノウドウ</t>
    </rPh>
    <rPh sb="3" eb="5">
      <t>ホシュウ</t>
    </rPh>
    <phoneticPr fontId="4"/>
  </si>
  <si>
    <t>水路の補修</t>
    <rPh sb="0" eb="2">
      <t>スイロ</t>
    </rPh>
    <rPh sb="3" eb="5">
      <t>ホシュウ</t>
    </rPh>
    <phoneticPr fontId="4"/>
  </si>
  <si>
    <t>9,10</t>
    <phoneticPr fontId="4"/>
  </si>
  <si>
    <t>役員報酬</t>
    <rPh sb="0" eb="2">
      <t>ヤクイン</t>
    </rPh>
    <rPh sb="2" eb="4">
      <t>ホウシュウ</t>
    </rPh>
    <phoneticPr fontId="31"/>
  </si>
  <si>
    <t>交付金</t>
    <rPh sb="0" eb="3">
      <t>コウフキン</t>
    </rPh>
    <phoneticPr fontId="31"/>
  </si>
  <si>
    <t>個人配分</t>
    <rPh sb="0" eb="2">
      <t>コジン</t>
    </rPh>
    <rPh sb="2" eb="4">
      <t>ハイブン</t>
    </rPh>
    <phoneticPr fontId="4"/>
  </si>
  <si>
    <t>12~55</t>
    <phoneticPr fontId="4"/>
  </si>
  <si>
    <t>水路清掃</t>
    <rPh sb="0" eb="2">
      <t>スイロ</t>
    </rPh>
    <rPh sb="2" eb="4">
      <t>セイソウ</t>
    </rPh>
    <phoneticPr fontId="4"/>
  </si>
  <si>
    <t>56~57</t>
    <phoneticPr fontId="4"/>
  </si>
  <si>
    <t>研修会会場借料</t>
    <rPh sb="0" eb="3">
      <t>ケンシュウカイ</t>
    </rPh>
    <rPh sb="3" eb="5">
      <t>カイジョウ</t>
    </rPh>
    <rPh sb="5" eb="7">
      <t>シャクリョウ</t>
    </rPh>
    <phoneticPr fontId="4"/>
  </si>
  <si>
    <t>水路の更新等</t>
    <rPh sb="0" eb="2">
      <t>スイロ</t>
    </rPh>
    <rPh sb="3" eb="5">
      <t>コウシン</t>
    </rPh>
    <rPh sb="5" eb="6">
      <t>トウ</t>
    </rPh>
    <phoneticPr fontId="31"/>
  </si>
  <si>
    <t>草刈り、泥上げ等</t>
    <rPh sb="0" eb="2">
      <t>クサカ</t>
    </rPh>
    <rPh sb="4" eb="5">
      <t>ドロ</t>
    </rPh>
    <rPh sb="5" eb="6">
      <t>ア</t>
    </rPh>
    <rPh sb="7" eb="8">
      <t>トウ</t>
    </rPh>
    <phoneticPr fontId="31"/>
  </si>
  <si>
    <t>その他の支出</t>
    <rPh sb="4" eb="6">
      <t>シシュツ</t>
    </rPh>
    <phoneticPr fontId="4"/>
  </si>
  <si>
    <t>法人登記費用</t>
    <rPh sb="0" eb="2">
      <t>ホウジン</t>
    </rPh>
    <rPh sb="2" eb="4">
      <t>トウキ</t>
    </rPh>
    <rPh sb="4" eb="6">
      <t>ヒヨウ</t>
    </rPh>
    <phoneticPr fontId="4"/>
  </si>
  <si>
    <t>交流イベント</t>
    <rPh sb="0" eb="2">
      <t>コウリュウ</t>
    </rPh>
    <phoneticPr fontId="4"/>
  </si>
  <si>
    <t>電気柵の補修</t>
    <rPh sb="0" eb="2">
      <t>デンキ</t>
    </rPh>
    <rPh sb="2" eb="3">
      <t>サク</t>
    </rPh>
    <rPh sb="4" eb="6">
      <t>ホシュウ</t>
    </rPh>
    <phoneticPr fontId="4"/>
  </si>
  <si>
    <t>農産物PRシールの印刷</t>
    <rPh sb="0" eb="3">
      <t>ノウサンブツ</t>
    </rPh>
    <rPh sb="9" eb="11">
      <t>インサツ</t>
    </rPh>
    <phoneticPr fontId="4"/>
  </si>
  <si>
    <t>プリンタートナー代</t>
    <rPh sb="8" eb="9">
      <t>ダイ</t>
    </rPh>
    <phoneticPr fontId="4"/>
  </si>
  <si>
    <t>コピー用紙代</t>
    <rPh sb="3" eb="5">
      <t>ヨウシ</t>
    </rPh>
    <rPh sb="5" eb="6">
      <t>ダイ</t>
    </rPh>
    <phoneticPr fontId="4"/>
  </si>
  <si>
    <t>行を追加する場合はこれより上の行のコピーして、「コピーしたセルの挿入」をしてください。</t>
    <phoneticPr fontId="4"/>
  </si>
  <si>
    <t>合計</t>
    <rPh sb="0" eb="2">
      <t>ゴウケイ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</si>
  <si>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</si>
  <si>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【翌年度への繰越・積立金の内訳】 </t>
    <rPh sb="1" eb="4">
      <t>ヨクネンド</t>
    </rPh>
    <rPh sb="6" eb="8">
      <t>クリコシ</t>
    </rPh>
    <rPh sb="9" eb="11">
      <t>ツミタテ</t>
    </rPh>
    <rPh sb="11" eb="12">
      <t>キン</t>
    </rPh>
    <rPh sb="13" eb="15">
      <t>ウチワケ</t>
    </rPh>
    <phoneticPr fontId="4"/>
  </si>
  <si>
    <t>分類</t>
    <rPh sb="0" eb="2">
      <t>ブンルイ</t>
    </rPh>
    <phoneticPr fontId="4"/>
  </si>
  <si>
    <t>金額</t>
    <rPh sb="0" eb="2">
      <t>キンガク</t>
    </rPh>
    <phoneticPr fontId="4"/>
  </si>
  <si>
    <t>積立・繰越の目的</t>
    <rPh sb="0" eb="2">
      <t>ツミタテ</t>
    </rPh>
    <rPh sb="3" eb="5">
      <t>クリコシ</t>
    </rPh>
    <rPh sb="6" eb="8">
      <t>モクテキ</t>
    </rPh>
    <phoneticPr fontId="4"/>
  </si>
  <si>
    <t>取崩し予定年度</t>
    <rPh sb="0" eb="2">
      <t>トリクズ</t>
    </rPh>
    <rPh sb="3" eb="5">
      <t>ヨテイ</t>
    </rPh>
    <rPh sb="5" eb="7">
      <t>ネンド</t>
    </rPh>
    <phoneticPr fontId="4"/>
  </si>
  <si>
    <t>トラクターの購入</t>
    <rPh sb="6" eb="8">
      <t>コウニュウ</t>
    </rPh>
    <phoneticPr fontId="4"/>
  </si>
  <si>
    <t>令和６年度</t>
    <rPh sb="0" eb="2">
      <t>レイワ</t>
    </rPh>
    <rPh sb="3" eb="5">
      <t>ネンド</t>
    </rPh>
    <phoneticPr fontId="4"/>
  </si>
  <si>
    <t>農機具格納庫の補修</t>
    <rPh sb="0" eb="3">
      <t>ノウキグ</t>
    </rPh>
    <rPh sb="3" eb="6">
      <t>カクノウコ</t>
    </rPh>
    <rPh sb="7" eb="9">
      <t>ホシュウ</t>
    </rPh>
    <phoneticPr fontId="4"/>
  </si>
  <si>
    <t>令和５年度</t>
    <rPh sb="0" eb="2">
      <t>レイワ</t>
    </rPh>
    <rPh sb="3" eb="5">
      <t>ネンド</t>
    </rPh>
    <phoneticPr fontId="4"/>
  </si>
  <si>
    <t>農道・水路の補修</t>
    <rPh sb="0" eb="2">
      <t>ノウドウ</t>
    </rPh>
    <rPh sb="3" eb="5">
      <t>スイロ</t>
    </rPh>
    <rPh sb="6" eb="8">
      <t>ホシュウ</t>
    </rPh>
    <phoneticPr fontId="4"/>
  </si>
  <si>
    <t>令和４年度</t>
    <rPh sb="0" eb="2">
      <t>レイワ</t>
    </rPh>
    <rPh sb="3" eb="5">
      <t>ネンド</t>
    </rPh>
    <phoneticPr fontId="4"/>
  </si>
  <si>
    <t>翌年度当初の活動費</t>
    <rPh sb="0" eb="3">
      <t>ヨクネンド</t>
    </rPh>
    <rPh sb="3" eb="5">
      <t>トウショ</t>
    </rPh>
    <rPh sb="6" eb="8">
      <t>カツドウ</t>
    </rPh>
    <rPh sb="8" eb="9">
      <t>ヒ</t>
    </rPh>
    <phoneticPr fontId="4"/>
  </si>
  <si>
    <t>令和３年度</t>
    <rPh sb="0" eb="2">
      <t>レイワ</t>
    </rPh>
    <rPh sb="3" eb="5">
      <t>ネンド</t>
    </rPh>
    <phoneticPr fontId="4"/>
  </si>
  <si>
    <t>項目</t>
    <rPh sb="0" eb="2">
      <t>コウモク</t>
    </rPh>
    <phoneticPr fontId="4"/>
  </si>
  <si>
    <t>４月1日～3月31日の計</t>
    <rPh sb="1" eb="2">
      <t>ガツ</t>
    </rPh>
    <rPh sb="3" eb="4">
      <t>ニチ</t>
    </rPh>
    <rPh sb="6" eb="7">
      <t>ガツ</t>
    </rPh>
    <rPh sb="9" eb="10">
      <t>ニチ</t>
    </rPh>
    <phoneticPr fontId="4"/>
  </si>
  <si>
    <t>うち4月1日～12月31日</t>
    <rPh sb="3" eb="4">
      <t>ガツ</t>
    </rPh>
    <rPh sb="5" eb="6">
      <t>ニチ</t>
    </rPh>
    <rPh sb="9" eb="10">
      <t>ガツ</t>
    </rPh>
    <rPh sb="12" eb="13">
      <t>ニチ</t>
    </rPh>
    <phoneticPr fontId="4"/>
  </si>
  <si>
    <t>うち1月1日～３月31日</t>
    <rPh sb="3" eb="4">
      <t>ガツ</t>
    </rPh>
    <rPh sb="5" eb="6">
      <t>ニチ</t>
    </rPh>
    <rPh sb="8" eb="9">
      <t>ガツ</t>
    </rPh>
    <rPh sb="11" eb="12">
      <t>ニチ</t>
    </rPh>
    <phoneticPr fontId="4"/>
  </si>
  <si>
    <t>収入</t>
    <phoneticPr fontId="4"/>
  </si>
  <si>
    <t>支出</t>
    <rPh sb="0" eb="2">
      <t>シシュツ</t>
    </rPh>
    <phoneticPr fontId="4"/>
  </si>
  <si>
    <t>収入</t>
    <rPh sb="0" eb="2">
      <t>シュウニュウ</t>
    </rPh>
    <phoneticPr fontId="4"/>
  </si>
  <si>
    <t>共同取組活動</t>
    <rPh sb="0" eb="2">
      <t>キョウドウ</t>
    </rPh>
    <rPh sb="2" eb="4">
      <t>トリクミ</t>
    </rPh>
    <rPh sb="4" eb="6">
      <t>カツドウ</t>
    </rPh>
    <phoneticPr fontId="4"/>
  </si>
  <si>
    <t>翌年度繰越等</t>
    <rPh sb="0" eb="3">
      <t>ヨクネンド</t>
    </rPh>
    <rPh sb="3" eb="5">
      <t>クリコシ</t>
    </rPh>
    <rPh sb="5" eb="6">
      <t>トウ</t>
    </rPh>
    <phoneticPr fontId="4"/>
  </si>
  <si>
    <t>翌年度への繰越・積立</t>
    <rPh sb="0" eb="3">
      <t>ヨクネンド</t>
    </rPh>
    <rPh sb="5" eb="7">
      <t>クリコシ</t>
    </rPh>
    <rPh sb="8" eb="10">
      <t>ツミタテ</t>
    </rPh>
    <phoneticPr fontId="4"/>
  </si>
  <si>
    <t>合　　計</t>
    <rPh sb="0" eb="1">
      <t>ゴウ</t>
    </rPh>
    <rPh sb="3" eb="4">
      <t>ケイ</t>
    </rPh>
    <phoneticPr fontId="4"/>
  </si>
  <si>
    <t>研修会等費</t>
    <phoneticPr fontId="4"/>
  </si>
  <si>
    <t>道・水路整備費</t>
    <phoneticPr fontId="4"/>
  </si>
  <si>
    <t>農地整備費</t>
    <phoneticPr fontId="4"/>
  </si>
  <si>
    <t>鳥獣被害防止対策費</t>
    <phoneticPr fontId="4"/>
  </si>
  <si>
    <t>令和○年○月○日</t>
    <rPh sb="0" eb="2">
      <t>レイワ</t>
    </rPh>
    <rPh sb="3" eb="4">
      <t>ネン</t>
    </rPh>
    <rPh sb="5" eb="6">
      <t>ガツ</t>
    </rPh>
    <rPh sb="7" eb="8">
      <t>ニチ</t>
    </rPh>
    <phoneticPr fontId="4"/>
  </si>
  <si>
    <t>長　殿</t>
    <rPh sb="0" eb="1">
      <t>チョウ</t>
    </rPh>
    <rPh sb="2" eb="3">
      <t>ドノ</t>
    </rPh>
    <phoneticPr fontId="4"/>
  </si>
  <si>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4"/>
  </si>
  <si>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4"/>
  </si>
  <si>
    <t>（１）配分総額</t>
    <rPh sb="3" eb="5">
      <t>ハイブン</t>
    </rPh>
    <rPh sb="5" eb="7">
      <t>ソウガク</t>
    </rPh>
    <phoneticPr fontId="4"/>
  </si>
  <si>
    <t>総　額</t>
    <rPh sb="0" eb="1">
      <t>ソウ</t>
    </rPh>
    <rPh sb="2" eb="3">
      <t>ガク</t>
    </rPh>
    <phoneticPr fontId="4"/>
  </si>
  <si>
    <t>配分等の基礎</t>
    <rPh sb="0" eb="2">
      <t>ハイブン</t>
    </rPh>
    <rPh sb="2" eb="3">
      <t>トウ</t>
    </rPh>
    <rPh sb="4" eb="6">
      <t>キソ</t>
    </rPh>
    <phoneticPr fontId="4"/>
  </si>
  <si>
    <t>①個人配分分</t>
    <rPh sb="1" eb="3">
      <t>コジン</t>
    </rPh>
    <rPh sb="3" eb="5">
      <t>ハイブン</t>
    </rPh>
    <rPh sb="5" eb="6">
      <t>ブン</t>
    </rPh>
    <phoneticPr fontId="4"/>
  </si>
  <si>
    <t>②共同取組活動分</t>
    <rPh sb="1" eb="3">
      <t>キョウドウ</t>
    </rPh>
    <rPh sb="3" eb="5">
      <t>トリクミ</t>
    </rPh>
    <rPh sb="5" eb="7">
      <t>カツドウ</t>
    </rPh>
    <rPh sb="7" eb="8">
      <t>ブン</t>
    </rPh>
    <phoneticPr fontId="4"/>
  </si>
  <si>
    <t>均等割りで按分（２－②参照）</t>
    <rPh sb="0" eb="3">
      <t>キントウワ</t>
    </rPh>
    <rPh sb="5" eb="7">
      <t>アンブン</t>
    </rPh>
    <rPh sb="11" eb="13">
      <t>サンショウ</t>
    </rPh>
    <phoneticPr fontId="4"/>
  </si>
  <si>
    <t>（２）共同取組活動支出額</t>
    <rPh sb="3" eb="5">
      <t>キョウドウ</t>
    </rPh>
    <rPh sb="5" eb="7">
      <t>トリクミ</t>
    </rPh>
    <rPh sb="7" eb="9">
      <t>カツドウ</t>
    </rPh>
    <rPh sb="9" eb="11">
      <t>シシュツ</t>
    </rPh>
    <rPh sb="11" eb="12">
      <t>ガク</t>
    </rPh>
    <phoneticPr fontId="4"/>
  </si>
  <si>
    <t>支出項目</t>
    <rPh sb="0" eb="2">
      <t>シシュツ</t>
    </rPh>
    <rPh sb="2" eb="4">
      <t>コウモク</t>
    </rPh>
    <phoneticPr fontId="4"/>
  </si>
  <si>
    <t>支出額</t>
    <rPh sb="0" eb="2">
      <t>シシュツ</t>
    </rPh>
    <rPh sb="2" eb="3">
      <t>ガク</t>
    </rPh>
    <phoneticPr fontId="4"/>
  </si>
  <si>
    <t>備考</t>
    <rPh sb="0" eb="2">
      <t>ビコウ</t>
    </rPh>
    <phoneticPr fontId="4"/>
  </si>
  <si>
    <t>4月1日～12月31日</t>
    <rPh sb="1" eb="2">
      <t>ガツ</t>
    </rPh>
    <rPh sb="3" eb="4">
      <t>ニチ</t>
    </rPh>
    <rPh sb="7" eb="8">
      <t>ガツ</t>
    </rPh>
    <rPh sb="10" eb="11">
      <t>ニチ</t>
    </rPh>
    <phoneticPr fontId="4"/>
  </si>
  <si>
    <t>前年度1月1日～3月31日</t>
    <rPh sb="0" eb="3">
      <t>ゼンネンド</t>
    </rPh>
    <rPh sb="4" eb="5">
      <t>ガツ</t>
    </rPh>
    <rPh sb="6" eb="7">
      <t>ニチ</t>
    </rPh>
    <rPh sb="9" eb="10">
      <t>ガツ</t>
    </rPh>
    <rPh sb="12" eb="13">
      <t>ニチ</t>
    </rPh>
    <phoneticPr fontId="4"/>
  </si>
  <si>
    <t>役員〇名×年額〇円</t>
    <rPh sb="0" eb="2">
      <t>ヤクイン</t>
    </rPh>
    <rPh sb="3" eb="4">
      <t>メイ</t>
    </rPh>
    <rPh sb="5" eb="7">
      <t>ネンガク</t>
    </rPh>
    <rPh sb="8" eb="9">
      <t>エン</t>
    </rPh>
    <phoneticPr fontId="4"/>
  </si>
  <si>
    <t>会議室借料、資料印刷費</t>
    <rPh sb="0" eb="3">
      <t>カイギシツ</t>
    </rPh>
    <rPh sb="3" eb="5">
      <t>シャクリョウ</t>
    </rPh>
    <rPh sb="6" eb="8">
      <t>シリョウ</t>
    </rPh>
    <rPh sb="8" eb="10">
      <t>インサツ</t>
    </rPh>
    <rPh sb="10" eb="11">
      <t>ヒ</t>
    </rPh>
    <phoneticPr fontId="4"/>
  </si>
  <si>
    <t>○○資材購入</t>
    <rPh sb="2" eb="4">
      <t>シザイ</t>
    </rPh>
    <rPh sb="4" eb="6">
      <t>コウニュウ</t>
    </rPh>
    <phoneticPr fontId="4"/>
  </si>
  <si>
    <t>水路補修</t>
    <rPh sb="0" eb="2">
      <t>スイロ</t>
    </rPh>
    <rPh sb="2" eb="4">
      <t>ホシュウ</t>
    </rPh>
    <phoneticPr fontId="4"/>
  </si>
  <si>
    <t>草刈刃購入</t>
    <rPh sb="0" eb="2">
      <t>クサカリ</t>
    </rPh>
    <rPh sb="2" eb="3">
      <t>ハ</t>
    </rPh>
    <rPh sb="3" eb="5">
      <t>コウニュウ</t>
    </rPh>
    <phoneticPr fontId="4"/>
  </si>
  <si>
    <t>簡易な基盤整備</t>
    <rPh sb="0" eb="2">
      <t>カンイ</t>
    </rPh>
    <rPh sb="3" eb="5">
      <t>キバン</t>
    </rPh>
    <rPh sb="5" eb="7">
      <t>セイビ</t>
    </rPh>
    <phoneticPr fontId="4"/>
  </si>
  <si>
    <t>景観作物の種子代等</t>
    <rPh sb="0" eb="2">
      <t>ケイカン</t>
    </rPh>
    <rPh sb="2" eb="4">
      <t>サクモツ</t>
    </rPh>
    <rPh sb="5" eb="7">
      <t>シュシ</t>
    </rPh>
    <rPh sb="7" eb="8">
      <t>ダイ</t>
    </rPh>
    <rPh sb="8" eb="9">
      <t>トウ</t>
    </rPh>
    <phoneticPr fontId="4"/>
  </si>
  <si>
    <t>総　計</t>
    <rPh sb="0" eb="1">
      <t>ソウ</t>
    </rPh>
    <rPh sb="2" eb="3">
      <t>ケイ</t>
    </rPh>
    <phoneticPr fontId="4"/>
  </si>
  <si>
    <t>２　協定参加者別細目</t>
    <rPh sb="2" eb="4">
      <t>キョウテイ</t>
    </rPh>
    <rPh sb="4" eb="7">
      <t>サンカシャ</t>
    </rPh>
    <rPh sb="7" eb="8">
      <t>ベツ</t>
    </rPh>
    <rPh sb="8" eb="10">
      <t>サイモク</t>
    </rPh>
    <phoneticPr fontId="4"/>
  </si>
  <si>
    <t>個人配分分</t>
    <rPh sb="0" eb="2">
      <t>コジン</t>
    </rPh>
    <rPh sb="2" eb="4">
      <t>ハイブン</t>
    </rPh>
    <rPh sb="4" eb="5">
      <t>ブン</t>
    </rPh>
    <phoneticPr fontId="4"/>
  </si>
  <si>
    <t>共同取組活動分</t>
    <rPh sb="0" eb="2">
      <t>キョウドウ</t>
    </rPh>
    <rPh sb="2" eb="4">
      <t>トリクミ</t>
    </rPh>
    <rPh sb="4" eb="6">
      <t>カツドウ</t>
    </rPh>
    <rPh sb="6" eb="7">
      <t>ブン</t>
    </rPh>
    <phoneticPr fontId="4"/>
  </si>
  <si>
    <t>協定参加者名</t>
    <rPh sb="0" eb="2">
      <t>キョウテイ</t>
    </rPh>
    <rPh sb="2" eb="5">
      <t>サンカシャ</t>
    </rPh>
    <rPh sb="5" eb="6">
      <t>メイ</t>
    </rPh>
    <phoneticPr fontId="4"/>
  </si>
  <si>
    <t>収入額</t>
    <rPh sb="0" eb="2">
      <t>シュウニュウ</t>
    </rPh>
    <rPh sb="2" eb="3">
      <t>ガク</t>
    </rPh>
    <phoneticPr fontId="4"/>
  </si>
  <si>
    <t>①</t>
    <phoneticPr fontId="4"/>
  </si>
  <si>
    <t>②</t>
    <phoneticPr fontId="4"/>
  </si>
  <si>
    <t>③</t>
    <phoneticPr fontId="4"/>
  </si>
  <si>
    <t>①＋②</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</si>
  <si>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1"/>
  </si>
  <si>
    <t>長寿命化への活用</t>
    <rPh sb="0" eb="4">
      <t>チョウジュミョウカ</t>
    </rPh>
    <rPh sb="6" eb="8">
      <t>カツヨウ</t>
    </rPh>
    <phoneticPr fontId="31"/>
  </si>
  <si>
    <t>★「分類」欄は、分類番号（１～20）から選択してください。</t>
    <phoneticPr fontId="4"/>
  </si>
  <si>
    <t>１．前年度からの繰越・積立</t>
    <rPh sb="2" eb="5">
      <t>ゼンネンド</t>
    </rPh>
    <rPh sb="8" eb="10">
      <t>クリコシ</t>
    </rPh>
    <rPh sb="11" eb="13">
      <t>ツミタテ</t>
    </rPh>
    <phoneticPr fontId="31"/>
  </si>
  <si>
    <t>２．交付金</t>
    <rPh sb="2" eb="5">
      <t>コウフキン</t>
    </rPh>
    <phoneticPr fontId="31"/>
  </si>
  <si>
    <t>３．利子等その他収入</t>
    <rPh sb="2" eb="4">
      <t>リシ</t>
    </rPh>
    <rPh sb="4" eb="5">
      <t>トウ</t>
    </rPh>
    <rPh sb="7" eb="8">
      <t>タ</t>
    </rPh>
    <rPh sb="8" eb="10">
      <t>シュウニュウ</t>
    </rPh>
    <phoneticPr fontId="31"/>
  </si>
  <si>
    <t>４．個人配分（交付金からの支出）</t>
    <rPh sb="2" eb="4">
      <t>コジン</t>
    </rPh>
    <rPh sb="4" eb="6">
      <t>ハイブン</t>
    </rPh>
    <rPh sb="7" eb="10">
      <t>コウフキン</t>
    </rPh>
    <rPh sb="13" eb="15">
      <t>シシュツ</t>
    </rPh>
    <phoneticPr fontId="4"/>
  </si>
  <si>
    <t>５．個人配分（繰越金等からの支出）</t>
    <rPh sb="2" eb="4">
      <t>コジン</t>
    </rPh>
    <rPh sb="4" eb="6">
      <t>ハイブン</t>
    </rPh>
    <rPh sb="7" eb="9">
      <t>クリコシ</t>
    </rPh>
    <rPh sb="9" eb="10">
      <t>キン</t>
    </rPh>
    <rPh sb="10" eb="11">
      <t>トウ</t>
    </rPh>
    <rPh sb="14" eb="16">
      <t>シシュツ</t>
    </rPh>
    <phoneticPr fontId="4"/>
  </si>
  <si>
    <t>６．役員報酬</t>
    <rPh sb="2" eb="4">
      <t>ヤクイン</t>
    </rPh>
    <rPh sb="4" eb="6">
      <t>ホウシュウ</t>
    </rPh>
    <phoneticPr fontId="4"/>
  </si>
  <si>
    <t>７．研修会等費</t>
  </si>
  <si>
    <t>７．研修会等費</t>
    <phoneticPr fontId="4"/>
  </si>
  <si>
    <t>８．道・水路管理費</t>
  </si>
  <si>
    <t>８．道・水路管理費</t>
    <phoneticPr fontId="4"/>
  </si>
  <si>
    <t>９．道・水路整備費</t>
  </si>
  <si>
    <t>９．道・水路整備費</t>
    <phoneticPr fontId="4"/>
  </si>
  <si>
    <t>10．農地管理費</t>
  </si>
  <si>
    <t>10．農地管理費</t>
    <phoneticPr fontId="4"/>
  </si>
  <si>
    <t>11．農地整備費</t>
  </si>
  <si>
    <t>11．農地整備費</t>
    <phoneticPr fontId="4"/>
  </si>
  <si>
    <t>12．鳥獣被害防止対策費</t>
  </si>
  <si>
    <t>12．鳥獣被害防止対策費</t>
    <phoneticPr fontId="4"/>
  </si>
  <si>
    <t>13．共同利用機械購入等費</t>
  </si>
  <si>
    <t>13．共同利用機械購入等費</t>
    <phoneticPr fontId="4"/>
  </si>
  <si>
    <t>14．共同利用施設整備等費</t>
  </si>
  <si>
    <t>14．共同利用施設整備等費</t>
    <phoneticPr fontId="4"/>
  </si>
  <si>
    <t>15．多面的機能増進活動費</t>
  </si>
  <si>
    <t>15．多面的機能増進活動費</t>
    <phoneticPr fontId="4"/>
  </si>
  <si>
    <t>16．土地利用調整関係費</t>
  </si>
  <si>
    <t>16．土地利用調整関係費</t>
    <phoneticPr fontId="4"/>
  </si>
  <si>
    <t>17．法人設立関係費</t>
  </si>
  <si>
    <t>17．法人設立関係費</t>
    <phoneticPr fontId="4"/>
  </si>
  <si>
    <t>18．農産物等の販売促進関係費</t>
  </si>
  <si>
    <t>18．農産物等の販売促進関係費</t>
    <phoneticPr fontId="4"/>
  </si>
  <si>
    <t>19．都市住民との交流促進関係費</t>
  </si>
  <si>
    <t>19．都市住民との交流促進関係費</t>
    <phoneticPr fontId="4"/>
  </si>
  <si>
    <t>20．その他の支出</t>
    <rPh sb="7" eb="9">
      <t>シシュツ</t>
    </rPh>
    <phoneticPr fontId="4"/>
  </si>
  <si>
    <t>1．農業用機械の購入費</t>
    <rPh sb="2" eb="4">
      <t>ノウギョウ</t>
    </rPh>
    <rPh sb="4" eb="5">
      <t>ヨウ</t>
    </rPh>
    <rPh sb="8" eb="10">
      <t>コウニュウ</t>
    </rPh>
    <rPh sb="10" eb="11">
      <t>ヒ</t>
    </rPh>
    <phoneticPr fontId="4"/>
  </si>
  <si>
    <t>2．農業用施設の整備費</t>
    <rPh sb="2" eb="5">
      <t>ノウギョウヨウ</t>
    </rPh>
    <rPh sb="8" eb="10">
      <t>セイビ</t>
    </rPh>
    <rPh sb="10" eb="11">
      <t>ヒ</t>
    </rPh>
    <phoneticPr fontId="4"/>
  </si>
  <si>
    <t>3．道・水路、農地整備費</t>
    <rPh sb="11" eb="12">
      <t>ヒ</t>
    </rPh>
    <phoneticPr fontId="4"/>
  </si>
  <si>
    <t>4．災害復旧費</t>
    <rPh sb="4" eb="6">
      <t>フッキュウ</t>
    </rPh>
    <rPh sb="6" eb="7">
      <t>ヒ</t>
    </rPh>
    <phoneticPr fontId="4"/>
  </si>
  <si>
    <t>5．耕作者の突然のリタイヤ時の作業受委託等費用</t>
    <rPh sb="20" eb="21">
      <t>トウ</t>
    </rPh>
    <phoneticPr fontId="4"/>
  </si>
  <si>
    <t>6．イベント開催費</t>
    <rPh sb="6" eb="8">
      <t>カイサイ</t>
    </rPh>
    <rPh sb="8" eb="9">
      <t>ヒ</t>
    </rPh>
    <phoneticPr fontId="4"/>
  </si>
  <si>
    <t>7．その他</t>
    <phoneticPr fontId="4"/>
  </si>
  <si>
    <t>8．繰越</t>
    <rPh sb="2" eb="4">
      <t>クリコシ</t>
    </rPh>
    <phoneticPr fontId="4"/>
  </si>
  <si>
    <t>１．前年度からの繰越・積立</t>
    <phoneticPr fontId="31"/>
  </si>
  <si>
    <t>分類</t>
    <rPh sb="0" eb="2">
      <t>ブンルイ</t>
    </rPh>
    <phoneticPr fontId="31"/>
  </si>
  <si>
    <t>２．交付金</t>
    <phoneticPr fontId="31"/>
  </si>
  <si>
    <t>３．利子等その他収入</t>
    <phoneticPr fontId="31"/>
  </si>
  <si>
    <t>※「分類」には、下表を参考に該当する費目を記入します。</t>
    <phoneticPr fontId="31"/>
  </si>
  <si>
    <t>内　　容</t>
  </si>
  <si>
    <t>活動実施日</t>
    <rPh sb="0" eb="5">
      <t>カツドウジッシビ</t>
    </rPh>
    <phoneticPr fontId="4"/>
  </si>
  <si>
    <t>※分類欄は下右表の「積立・繰越金の分類項目」から選択してください。</t>
    <phoneticPr fontId="4"/>
  </si>
  <si>
    <t>「積立・繰越金の分類項目」</t>
    <phoneticPr fontId="31"/>
  </si>
  <si>
    <t>【集計】 （収支報告書と連動）</t>
    <rPh sb="1" eb="3">
      <t>シュウケイ</t>
    </rPh>
    <rPh sb="6" eb="11">
      <t>シュウシホウコクショ</t>
    </rPh>
    <rPh sb="12" eb="14">
      <t>レンドウ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</si>
  <si>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</si>
  <si>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</si>
  <si>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</si>
  <si>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</si>
  <si>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</si>
  <si>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</si>
  <si>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</si>
  <si>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</si>
  <si>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</si>
  <si>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</si>
  <si>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</si>
  <si>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</si>
  <si>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（参考）</t>
    <rPh sb="1" eb="3">
      <t>サンコウ</t>
    </rPh>
    <phoneticPr fontId="4"/>
  </si>
  <si>
    <t>提出の必要性</t>
    <rPh sb="0" eb="2">
      <t>テイシュツ</t>
    </rPh>
    <rPh sb="3" eb="6">
      <t>ヒツヨウセイ</t>
    </rPh>
    <phoneticPr fontId="4"/>
  </si>
  <si>
    <t>様式番号</t>
    <rPh sb="0" eb="4">
      <t>ヨウシキバンゴウ</t>
    </rPh>
    <phoneticPr fontId="4"/>
  </si>
  <si>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4"/>
  </si>
  <si>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4"/>
  </si>
  <si>
    <t>　別紙１</t>
    <phoneticPr fontId="4"/>
  </si>
  <si>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4"/>
  </si>
  <si>
    <t>活動記録（参考）</t>
    <rPh sb="0" eb="4">
      <t>カツドウキロク</t>
    </rPh>
    <rPh sb="5" eb="7">
      <t>サンコウ</t>
    </rPh>
    <phoneticPr fontId="4"/>
  </si>
  <si>
    <t>金銭出納簿（今年度）（参考）</t>
    <rPh sb="0" eb="5">
      <t>キンセンスイトウボ</t>
    </rPh>
    <rPh sb="6" eb="9">
      <t>コンネンド</t>
    </rPh>
    <rPh sb="11" eb="13">
      <t>サンコウ</t>
    </rPh>
    <phoneticPr fontId="4"/>
  </si>
  <si>
    <t>金銭出納簿（前年度）（参考）</t>
    <rPh sb="0" eb="5">
      <t>キンセンスイトウボ</t>
    </rPh>
    <rPh sb="6" eb="9">
      <t>ゼンネンド</t>
    </rPh>
    <rPh sb="11" eb="13">
      <t>サンコウ</t>
    </rPh>
    <phoneticPr fontId="4"/>
  </si>
  <si>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1"/>
  </si>
  <si>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1"/>
  </si>
  <si>
    <t>中山間地域等直接支払交付金　活動記録</t>
    <rPh sb="0" eb="10">
      <t>チュウサンカンチイキトウチョクセツシハライ</t>
    </rPh>
    <rPh sb="10" eb="13">
      <t>コウフキン</t>
    </rPh>
    <rPh sb="14" eb="18">
      <t>カツドウキロク</t>
    </rPh>
    <phoneticPr fontId="4"/>
  </si>
  <si>
    <t>中山間地域等直接支払交付金　金銭出納簿</t>
    <rPh sb="14" eb="19">
      <t>キンセンスイトウボ</t>
    </rPh>
    <phoneticPr fontId="4"/>
  </si>
  <si>
    <t>残（積立）額</t>
    <rPh sb="0" eb="1">
      <t>ザン</t>
    </rPh>
    <rPh sb="2" eb="4">
      <t>ツミタテ</t>
    </rPh>
    <rPh sb="5" eb="6">
      <t>ガク</t>
    </rPh>
    <phoneticPr fontId="4"/>
  </si>
  <si>
    <t>面積・単価で按分（２－①参照）</t>
    <rPh sb="0" eb="2">
      <t>メンセキ</t>
    </rPh>
    <rPh sb="3" eb="5">
      <t>タンカ</t>
    </rPh>
    <rPh sb="6" eb="8">
      <t>アンブン</t>
    </rPh>
    <phoneticPr fontId="4"/>
  </si>
  <si>
    <t>うち過年残（積立）額計</t>
    <rPh sb="2" eb="4">
      <t>カネン</t>
    </rPh>
    <rPh sb="4" eb="5">
      <t>ザン</t>
    </rPh>
    <rPh sb="6" eb="8">
      <t>ツミタテ</t>
    </rPh>
    <rPh sb="9" eb="10">
      <t>ガク</t>
    </rPh>
    <rPh sb="10" eb="11">
      <t>ケイ</t>
    </rPh>
    <phoneticPr fontId="4"/>
  </si>
  <si>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4"/>
  </si>
  <si>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4"/>
  </si>
  <si>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4"/>
  </si>
  <si>
    <t>（多面的機能支払交付金との共通様式）</t>
  </si>
  <si>
    <t>（多面的機能支払交付金との共通様式）</t>
    <rPh sb="13" eb="17">
      <t>キョウツウヨウシキ</t>
    </rPh>
    <phoneticPr fontId="4"/>
  </si>
  <si>
    <t>必須
（集落協定）</t>
    <rPh sb="0" eb="2">
      <t>ヒッス</t>
    </rPh>
    <rPh sb="6" eb="8">
      <t>キョウテイ</t>
    </rPh>
    <phoneticPr fontId="4"/>
  </si>
  <si>
    <t>中山間地域等直接支払交付金参考様式集（第6期対策）</t>
    <phoneticPr fontId="4"/>
  </si>
  <si>
    <t>協定名</t>
    <rPh sb="0" eb="2">
      <t>キョウテイ</t>
    </rPh>
    <rPh sb="2" eb="3">
      <t>メイ</t>
    </rPh>
    <phoneticPr fontId="4"/>
  </si>
  <si>
    <t>ー</t>
    <phoneticPr fontId="4"/>
  </si>
  <si>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</si>
  <si>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</si>
  <si>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</si>
  <si>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</si>
  <si>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</si>
  <si>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</si>
  <si>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</si>
  <si>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</si>
  <si>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</si>
  <si>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</si>
  <si>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</si>
  <si>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</si>
  <si>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</si>
  <si>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</si>
  <si>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</si>
  <si>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</si>
  <si>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</si>
  <si>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</si>
  <si>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</si>
  <si>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</si>
  <si>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</si>
  <si>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</si>
  <si>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</si>
  <si>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</si>
  <si>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</si>
  <si>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</si>
  <si>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</si>
  <si>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</si>
  <si>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</si>
  <si>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</si>
  <si>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</si>
  <si>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</si>
  <si>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</si>
  <si>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</si>
  <si>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</si>
  <si>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</si>
  <si>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</si>
  <si>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</si>
  <si>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</si>
  <si>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</si>
  <si>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</si>
  <si>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</si>
  <si>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</si>
  <si>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</si>
  <si>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</si>
  <si>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</si>
  <si>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</si>
  <si>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</si>
  <si>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</si>
  <si>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</si>
  <si>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</si>
  <si>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</si>
  <si>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</si>
  <si>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</si>
  <si>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</si>
  <si>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</si>
  <si>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</si>
  <si>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</si>
  <si>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</si>
  <si>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</si>
  <si>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</si>
  <si>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</si>
  <si>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</si>
  <si>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</si>
  <si>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</si>
  <si>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</si>
  <si>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</si>
  <si>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</si>
  <si>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</si>
  <si>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</si>
  <si>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</si>
  <si>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</si>
  <si>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</si>
  <si>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</si>
  <si>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</si>
  <si>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</si>
  <si>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</si>
  <si>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</si>
  <si>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</si>
  <si>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</si>
  <si>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</si>
  <si>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</si>
  <si>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</si>
  <si>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</si>
  <si>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</si>
  <si>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</si>
  <si>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</si>
  <si>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</si>
  <si>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</si>
  <si>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</si>
  <si>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</si>
  <si>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</si>
  <si>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</si>
  <si>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</si>
  <si>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</si>
  <si>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</si>
  <si>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</si>
  <si>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</si>
  <si>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</si>
  <si>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</si>
  <si>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</si>
  <si>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</si>
  <si>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</si>
  <si>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</si>
  <si>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</si>
  <si>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</si>
  <si>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</si>
  <si>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</si>
  <si>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</si>
  <si>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</si>
  <si>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</si>
  <si>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</si>
  <si>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</si>
  <si>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</si>
  <si>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</si>
  <si>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</si>
  <si>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</si>
  <si>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</si>
  <si>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</si>
  <si>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</si>
  <si>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</si>
  <si>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</si>
  <si>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</si>
  <si>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</si>
  <si>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</si>
  <si>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</si>
  <si>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</si>
  <si>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</si>
  <si>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</si>
  <si>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</si>
  <si>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</si>
  <si>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</si>
  <si>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</si>
  <si>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</si>
  <si>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</si>
  <si>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</si>
  <si>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</si>
  <si>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</si>
  <si>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</si>
  <si>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</si>
  <si>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</si>
  <si>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</si>
  <si>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</si>
  <si>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</si>
  <si>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</si>
  <si>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</si>
  <si>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実施回数のカウント</t>
    <rPh sb="0" eb="2">
      <t>ジッシ</t>
    </rPh>
    <rPh sb="2" eb="4">
      <t>カイスウ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</si>
  <si>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</si>
  <si>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活動実施日及び活動時間</t>
    <phoneticPr fontId="4"/>
  </si>
  <si>
    <t>収支報告書（金銭出納簿連動）</t>
    <rPh sb="0" eb="5">
      <t>シュウシホウコクショ</t>
    </rPh>
    <rPh sb="6" eb="11">
      <t>キンセンスイトウボ</t>
    </rPh>
    <rPh sb="11" eb="13">
      <t>レンドウ</t>
    </rPh>
    <phoneticPr fontId="4"/>
  </si>
  <si>
    <t>F.施設（長寿命化）</t>
    <rPh sb="2" eb="4">
      <t>シセツ</t>
    </rPh>
    <rPh sb="5" eb="9">
      <t>チョウジュミョウカ</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</si>
  <si>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</si>
  <si>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</si>
  <si>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</si>
  <si>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</si>
  <si>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</si>
  <si>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</si>
  <si>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</si>
  <si>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</si>
  <si>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</si>
  <si>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</si>
  <si>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</si>
  <si>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</si>
  <si>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</si>
  <si>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</si>
  <si>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</si>
  <si>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</si>
  <si>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</si>
  <si>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</si>
  <si>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</si>
  <si>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プルダウン用</t>
    <rPh sb="5" eb="6">
      <t>ヨウ</t>
    </rPh>
    <phoneticPr fontId="4"/>
  </si>
  <si>
    <t>○</t>
    <phoneticPr fontId="29"/>
  </si>
  <si>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</si>
  <si>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</si>
  <si>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</si>
  <si>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</si>
  <si>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</si>
  <si>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</si>
  <si>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</si>
  <si>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</si>
  <si>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</si>
  <si>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</si>
  <si>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</si>
  <si>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</si>
  <si>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</si>
  <si>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</si>
  <si>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</si>
  <si>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</si>
  <si>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</si>
  <si>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</si>
  <si>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</si>
  <si>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</si>
  <si>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</si>
  <si>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←活動記録に取組番号が入力された回数をカウントし、これをもとに実施状況報告書の「実施欄」の○、×を判定しています。</t>
    <rPh sb="49" eb="51">
      <t>ハンテイ</t>
    </rPh>
    <phoneticPr fontId="3"/>
  </si>
  <si>
    <t>活動項目</t>
    <rPh sb="0" eb="2">
      <t>カツドウ</t>
    </rPh>
    <rPh sb="2" eb="4">
      <t>コウモク</t>
    </rPh>
    <phoneticPr fontId="3"/>
  </si>
  <si>
    <t>取組</t>
    <rPh sb="0" eb="2">
      <t>トリクミ</t>
    </rPh>
    <phoneticPr fontId="4"/>
  </si>
  <si>
    <t>事務処理</t>
    <rPh sb="0" eb="2">
      <t>ジム</t>
    </rPh>
    <rPh sb="2" eb="4">
      <t>ショリ</t>
    </rPh>
    <phoneticPr fontId="4"/>
  </si>
  <si>
    <t>会議</t>
    <rPh sb="0" eb="2">
      <t>カイギ</t>
    </rPh>
    <phoneticPr fontId="4"/>
  </si>
  <si>
    <t>点検・計画策定</t>
    <rPh sb="0" eb="2">
      <t>テンケン</t>
    </rPh>
    <rPh sb="3" eb="5">
      <t>ケイカク</t>
    </rPh>
    <rPh sb="5" eb="7">
      <t>サクテイ</t>
    </rPh>
    <phoneticPr fontId="4"/>
  </si>
  <si>
    <t>点検</t>
    <rPh sb="0" eb="2">
      <t>テンケン</t>
    </rPh>
    <phoneticPr fontId="4"/>
  </si>
  <si>
    <t>計画策定</t>
    <rPh sb="0" eb="2">
      <t>ケイカク</t>
    </rPh>
    <rPh sb="2" eb="4">
      <t>サクテイ</t>
    </rPh>
    <phoneticPr fontId="4"/>
  </si>
  <si>
    <t>3 事務・組織運営等に関する研修、機械の安全使用に関する研修</t>
    <phoneticPr fontId="4"/>
  </si>
  <si>
    <t>実践活動</t>
    <rPh sb="0" eb="2">
      <t>ジッセン</t>
    </rPh>
    <rPh sb="2" eb="4">
      <t>カツドウ</t>
    </rPh>
    <phoneticPr fontId="4"/>
  </si>
  <si>
    <t>農用地</t>
    <rPh sb="0" eb="3">
      <t>ノウヨウチ</t>
    </rPh>
    <phoneticPr fontId="4"/>
  </si>
  <si>
    <t>共通</t>
    <rPh sb="0" eb="2">
      <t>キョウツウ</t>
    </rPh>
    <phoneticPr fontId="4"/>
  </si>
  <si>
    <t>推進活動</t>
    <rPh sb="0" eb="2">
      <t>スイシン</t>
    </rPh>
    <rPh sb="2" eb="4">
      <t>カツドウ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</si>
  <si>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</si>
  <si>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</si>
  <si>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研修</t>
    <rPh sb="0" eb="2">
      <t>ケンシュウ</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</si>
  <si>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</si>
  <si>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</si>
  <si>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</si>
  <si>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</si>
  <si>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</si>
  <si>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</si>
  <si>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</si>
  <si>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</si>
  <si>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</si>
  <si>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</si>
  <si>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</si>
  <si>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64"/>
  </si>
  <si>
    <t>増進活動</t>
    <rPh sb="0" eb="2">
      <t>ゾウシン</t>
    </rPh>
    <rPh sb="2" eb="4">
      <t>カツドウ</t>
    </rPh>
    <phoneticPr fontId="64"/>
  </si>
  <si>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64"/>
  </si>
  <si>
    <t>58-3</t>
  </si>
  <si>
    <t>58-3 水管理を通じた環境負荷低減活動の強化</t>
    <rPh sb="5" eb="8">
      <t>ミズカンリ</t>
    </rPh>
    <rPh sb="9" eb="10">
      <t>ツウ</t>
    </rPh>
    <rPh sb="12" eb="18">
      <t>カンキョウフカテイゲン</t>
    </rPh>
    <rPh sb="18" eb="20">
      <t>カツドウ</t>
    </rPh>
    <rPh sb="21" eb="23">
      <t>キョウカ</t>
    </rPh>
    <phoneticPr fontId="64"/>
  </si>
  <si>
    <t>60 広報活動・農村関係人口の拡大</t>
    <rPh sb="8" eb="10">
      <t>ノウソン</t>
    </rPh>
    <rPh sb="10" eb="12">
      <t>カンケイ</t>
    </rPh>
    <rPh sb="12" eb="14">
      <t>ジンコウ</t>
    </rPh>
    <rPh sb="15" eb="17">
      <t>カクダイ</t>
    </rPh>
    <phoneticPr fontId="4"/>
  </si>
  <si>
    <t>この線より上に行を挿入してください。</t>
  </si>
  <si>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</si>
  <si>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4"/>
  </si>
  <si>
    <t>★各シートの説明</t>
    <rPh sb="1" eb="2">
      <t>カク</t>
    </rPh>
    <rPh sb="6" eb="8">
      <t>セツメイ</t>
    </rPh>
    <phoneticPr fontId="4"/>
  </si>
  <si>
    <t>石川県</t>
    <rPh sb="0" eb="3">
      <t>イシカワケン</t>
    </rPh>
    <phoneticPr fontId="4"/>
  </si>
  <si>
    <t>七尾市</t>
    <rPh sb="0" eb="3">
      <t>ナナオシ</t>
    </rPh>
    <phoneticPr fontId="4"/>
  </si>
  <si>
    <t>石川県七尾市〇○町</t>
    <rPh sb="0" eb="3">
      <t>イシカワケン</t>
    </rPh>
    <rPh sb="3" eb="6">
      <t>ナナオシ</t>
    </rPh>
    <rPh sb="8" eb="9">
      <t>チョウ</t>
    </rPh>
    <phoneticPr fontId="4"/>
  </si>
  <si>
    <t>活動時間
(0.5時間単位で入力)</t>
    <rPh sb="0" eb="2">
      <t>カツドウ</t>
    </rPh>
    <rPh sb="2" eb="4">
      <t>ジカン</t>
    </rPh>
    <rPh sb="9" eb="11">
      <t>ジカン</t>
    </rPh>
    <rPh sb="11" eb="13">
      <t>タンイ</t>
    </rPh>
    <rPh sb="14" eb="16">
      <t>ニュウリョク</t>
    </rPh>
    <phoneticPr fontId="4"/>
  </si>
  <si>
    <t>A</t>
    <phoneticPr fontId="4"/>
  </si>
  <si>
    <t>B</t>
    <phoneticPr fontId="4"/>
  </si>
  <si>
    <t>C</t>
    <phoneticPr fontId="4"/>
  </si>
  <si>
    <t>D</t>
    <phoneticPr fontId="4"/>
  </si>
  <si>
    <t>E</t>
    <phoneticPr fontId="4"/>
  </si>
  <si>
    <t>F</t>
    <phoneticPr fontId="4"/>
  </si>
  <si>
    <t>G</t>
    <phoneticPr fontId="4"/>
  </si>
  <si>
    <t>・この色（黄緑色）が塗ってあるセルは自動入力されます。</t>
    <rPh sb="3" eb="4">
      <t>イロ</t>
    </rPh>
    <rPh sb="5" eb="8">
      <t>キミドリイロ</t>
    </rPh>
    <rPh sb="10" eb="11">
      <t>ヌ</t>
    </rPh>
    <rPh sb="18" eb="20">
      <t>ジドウ</t>
    </rPh>
    <rPh sb="20" eb="22">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</si>
</sst>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Red]\(0\)"/>
    <numFmt numFmtId="178" formatCode="[$-411]ge\.m\.d;@"/>
    <numFmt numFmtId="179" formatCode="#,##0;&quot;▲ &quot;#,##0"/>
    <numFmt numFmtId="180" formatCode="m&quot;月&quot;d&quot;日&quot;;@"/>
    <numFmt numFmtId="181" formatCode="General;;"/>
    <numFmt numFmtId="182" formatCode="#&quot;集落&quot;"/>
    <numFmt numFmtId="183" formatCode="m/d;@"/>
    <numFmt numFmtId="184" formatCode="h:mm;@"/>
    <numFmt numFmtId="185" formatCode="#0.0&quot;時間&quot;"/>
    <numFmt numFmtId="186" formatCode="#,##0&quot;人&quot;"/>
    <numFmt numFmtId="187" formatCode="#&quot;人&quot;;;"/>
    <numFmt numFmtId="188" formatCode="@&quot;人&quot;"/>
    <numFmt numFmtId="189" formatCode="h&quot;時&quot;mm&quot;分&quot;;@"/>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1"/>
      <name val="ＭＳ 明朝"/>
      <family val="1"/>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11"/>
      <color theme="1"/>
      <name val="ＭＳ Ｐゴシック"/>
      <family val="2"/>
      <charset val="128"/>
      <scheme val="minor"/>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10"/>
      <name val="ＭＳ 明朝"/>
      <family val="1"/>
      <charset val="128"/>
    </font>
    <font>
      <sz val="9"/>
      <name val="ＭＳ 明朝"/>
      <family val="1"/>
      <charset val="128"/>
    </font>
    <font>
      <sz val="10"/>
      <color rgb="FFFF0000"/>
      <name val="HG丸ｺﾞｼｯｸM-PRO"/>
      <family val="3"/>
      <charset val="128"/>
    </font>
    <font>
      <sz val="11"/>
      <color theme="1"/>
      <name val="ＭＳ Ｐゴシック"/>
      <family val="3"/>
      <charset val="128"/>
    </font>
    <font>
      <b/>
      <u/>
      <sz val="10"/>
      <color rgb="FFFF0000"/>
      <name val="HG丸ｺﾞｼｯｸM-PRO"/>
      <family val="3"/>
      <charset val="128"/>
    </font>
    <font>
      <b/>
      <sz val="11"/>
      <name val="ＭＳ Ｐゴシック"/>
      <family val="3"/>
      <charset val="128"/>
    </font>
    <font>
      <i/>
      <sz val="11"/>
      <name val="ＭＳ 明朝"/>
      <family val="1"/>
      <charset val="128"/>
    </font>
    <font>
      <sz val="6"/>
      <name val="ＭＳ Ｐゴシック"/>
      <family val="2"/>
      <charset val="128"/>
      <scheme val="minor"/>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b/>
      <sz val="16"/>
      <name val="メイリオ"/>
      <family val="3"/>
      <charset val="128"/>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10"/>
      <color theme="0"/>
      <name val="メイリオ"/>
      <family val="3"/>
      <charset val="128"/>
    </font>
    <font>
      <b/>
      <sz val="8"/>
      <color theme="0"/>
      <name val="メイリオ"/>
      <family val="3"/>
      <charset val="128"/>
    </font>
    <font>
      <sz val="11"/>
      <color rgb="FFFF0000"/>
      <name val="メイリオ"/>
      <family val="3"/>
      <charset val="128"/>
    </font>
    <font>
      <b/>
      <sz val="11"/>
      <color indexed="81"/>
      <name val="MS P ゴシック"/>
      <family val="3"/>
      <charset val="128"/>
    </font>
    <font>
      <b/>
      <sz val="12"/>
      <name val="メイリオ"/>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s>
  <borders count="12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auto="1"/>
      </left>
      <right/>
      <top style="medium">
        <color indexed="64"/>
      </top>
      <bottom style="thin">
        <color indexed="64"/>
      </bottom>
      <diagonal/>
    </border>
    <border>
      <left style="thin">
        <color theme="1"/>
      </left>
      <right/>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indexed="64"/>
      </top>
      <bottom/>
      <diagonal/>
    </border>
    <border>
      <left style="thin">
        <color theme="1"/>
      </left>
      <right/>
      <top style="thin">
        <color theme="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style="thin">
        <color indexed="64"/>
      </left>
      <right style="thin">
        <color indexed="64"/>
      </right>
      <top style="thin">
        <color theme="1"/>
      </top>
      <bottom/>
      <diagonal/>
    </border>
    <border>
      <left/>
      <right style="thin">
        <color indexed="64"/>
      </right>
      <top style="thin">
        <color theme="1"/>
      </top>
      <bottom style="thin">
        <color indexed="64"/>
      </bottom>
      <diagonal/>
    </border>
    <border>
      <left/>
      <right/>
      <top style="thin">
        <color theme="1"/>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diagonalUp="1">
      <left/>
      <right style="thin">
        <color theme="1"/>
      </right>
      <top style="hair">
        <color indexed="64"/>
      </top>
      <bottom style="hair">
        <color indexed="64"/>
      </bottom>
      <diagonal style="thin">
        <color indexed="64"/>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
      <left style="thin">
        <color indexed="64"/>
      </left>
      <right style="thin">
        <color indexed="64"/>
      </right>
      <top style="double">
        <color indexed="64"/>
      </top>
      <bottom style="thin">
        <color indexed="64"/>
      </bottom>
      <diagonal/>
    </border>
  </borders>
  <cellStyleXfs count="25">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15" fillId="0" borderId="0"/>
    <xf numFmtId="0" fontId="15" fillId="0" borderId="0">
      <alignment vertical="center"/>
    </xf>
    <xf numFmtId="0" fontId="3" fillId="0" borderId="0">
      <alignment vertical="center"/>
    </xf>
    <xf numFmtId="0" fontId="14" fillId="0" borderId="0"/>
    <xf numFmtId="0" fontId="15" fillId="0" borderId="0">
      <alignment vertical="center"/>
    </xf>
    <xf numFmtId="0" fontId="3" fillId="0" borderId="0"/>
    <xf numFmtId="0" fontId="15" fillId="0" borderId="0">
      <alignment vertical="center"/>
    </xf>
    <xf numFmtId="0" fontId="15" fillId="0" borderId="0">
      <alignment vertical="center"/>
    </xf>
    <xf numFmtId="0" fontId="16" fillId="0" borderId="0">
      <alignment vertical="center"/>
    </xf>
    <xf numFmtId="0" fontId="3" fillId="0" borderId="0"/>
    <xf numFmtId="0" fontId="3" fillId="0" borderId="0"/>
    <xf numFmtId="0" fontId="18" fillId="0" borderId="0">
      <alignment vertical="center"/>
    </xf>
    <xf numFmtId="0" fontId="13" fillId="0" borderId="0">
      <alignment vertical="center"/>
    </xf>
    <xf numFmtId="0" fontId="3" fillId="0" borderId="0"/>
    <xf numFmtId="0" fontId="2" fillId="0" borderId="0">
      <alignment vertical="center"/>
    </xf>
    <xf numFmtId="0" fontId="53" fillId="0" borderId="0" applyNumberFormat="0" applyFill="0" applyBorder="0" applyAlignment="0" applyProtection="0">
      <alignment vertical="center"/>
    </xf>
    <xf numFmtId="0" fontId="61"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22" fillId="0" borderId="0">
      <alignment vertical="center"/>
    </xf>
    <xf numFmtId="0" fontId="1" fillId="0" borderId="0">
      <alignment vertical="center"/>
    </xf>
  </cellStyleXfs>
  <cellXfs count="540">
    <xf numFmtId="0" fontId="0" fillId="0" borderId="0" xfId="0">
      <alignment vertical="center"/>
    </xf>
    <xf numFmtId="0" fontId="6" fillId="0" borderId="0" xfId="0" applyFont="1">
      <alignment vertical="center"/>
    </xf>
    <xf numFmtId="0" fontId="7" fillId="5" borderId="0" xfId="0" applyFont="1" applyFill="1">
      <alignment vertical="center"/>
    </xf>
    <xf numFmtId="0" fontId="6" fillId="5" borderId="0" xfId="0" applyFont="1" applyFill="1">
      <alignment vertical="center"/>
    </xf>
    <xf numFmtId="0" fontId="6" fillId="0" borderId="31" xfId="0" applyFont="1" applyBorder="1">
      <alignment vertical="center"/>
    </xf>
    <xf numFmtId="0" fontId="6" fillId="0" borderId="23" xfId="0" applyFont="1" applyBorder="1">
      <alignment vertical="center"/>
    </xf>
    <xf numFmtId="0" fontId="6" fillId="0" borderId="32" xfId="0" applyFont="1" applyBorder="1">
      <alignment vertical="center"/>
    </xf>
    <xf numFmtId="0" fontId="6" fillId="0" borderId="27"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6" borderId="13" xfId="0" applyFont="1" applyFill="1" applyBorder="1">
      <alignment vertical="center"/>
    </xf>
    <xf numFmtId="0" fontId="6" fillId="6" borderId="27" xfId="0" applyFont="1" applyFill="1" applyBorder="1">
      <alignment vertical="center"/>
    </xf>
    <xf numFmtId="0" fontId="6" fillId="3" borderId="0" xfId="0" applyFont="1" applyFill="1">
      <alignment vertical="center"/>
    </xf>
    <xf numFmtId="0" fontId="7" fillId="3" borderId="0" xfId="0" applyFont="1" applyFill="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1" xfId="0" applyFont="1" applyBorder="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0" xfId="5" applyFont="1" applyAlignment="1">
      <alignment horizontal="left" vertical="top"/>
    </xf>
    <xf numFmtId="0" fontId="7" fillId="0" borderId="0" xfId="5" applyFont="1" applyAlignment="1">
      <alignment horizontal="left"/>
    </xf>
    <xf numFmtId="0" fontId="7" fillId="0" borderId="0" xfId="5" applyFont="1">
      <alignment vertical="center"/>
    </xf>
    <xf numFmtId="0" fontId="6" fillId="0" borderId="0" xfId="5" applyFont="1" applyAlignment="1">
      <alignment horizontal="right" vertical="center"/>
    </xf>
    <xf numFmtId="0" fontId="30" fillId="0" borderId="0" xfId="5" applyFont="1" applyAlignment="1">
      <alignment horizontal="left" vertical="center"/>
    </xf>
    <xf numFmtId="0" fontId="5" fillId="0" borderId="0" xfId="12" applyFont="1"/>
    <xf numFmtId="38" fontId="35" fillId="4" borderId="6" xfId="1" applyFont="1" applyFill="1" applyBorder="1" applyAlignment="1">
      <alignment horizontal="right" vertical="center" shrinkToFit="1"/>
    </xf>
    <xf numFmtId="179" fontId="34" fillId="4" borderId="67" xfId="0" applyNumberFormat="1" applyFont="1" applyFill="1" applyBorder="1" applyAlignment="1">
      <alignment horizontal="right" vertical="center" shrinkToFit="1"/>
    </xf>
    <xf numFmtId="0" fontId="34" fillId="3" borderId="67" xfId="0" applyFont="1" applyFill="1" applyBorder="1" applyAlignment="1">
      <alignment horizontal="left" vertical="center" shrinkToFit="1"/>
    </xf>
    <xf numFmtId="0" fontId="34" fillId="3" borderId="67" xfId="0" applyFont="1" applyFill="1" applyBorder="1" applyAlignment="1">
      <alignment horizontal="center" vertical="center"/>
    </xf>
    <xf numFmtId="0" fontId="38" fillId="3" borderId="68" xfId="0" applyFont="1" applyFill="1" applyBorder="1" applyAlignment="1">
      <alignment horizontal="left" vertical="center" wrapText="1"/>
    </xf>
    <xf numFmtId="0" fontId="11" fillId="0" borderId="0" xfId="12" applyFont="1" applyAlignment="1">
      <alignment horizontal="left" vertical="center"/>
    </xf>
    <xf numFmtId="0" fontId="5" fillId="0" borderId="0" xfId="12" applyFont="1" applyAlignment="1">
      <alignment horizontal="center" vertical="center"/>
    </xf>
    <xf numFmtId="38" fontId="39" fillId="0" borderId="0" xfId="2" applyFont="1" applyFill="1" applyBorder="1" applyAlignment="1">
      <alignment vertical="center"/>
    </xf>
    <xf numFmtId="38" fontId="5" fillId="0" borderId="0" xfId="2" applyFont="1" applyFill="1" applyBorder="1" applyAlignment="1">
      <alignment vertical="center"/>
    </xf>
    <xf numFmtId="0" fontId="5" fillId="0" borderId="0" xfId="12" applyFont="1" applyAlignment="1">
      <alignment vertical="center"/>
    </xf>
    <xf numFmtId="0" fontId="11" fillId="0" borderId="0" xfId="12" applyFont="1" applyAlignment="1">
      <alignment horizontal="left" vertical="center" wrapText="1"/>
    </xf>
    <xf numFmtId="180" fontId="40" fillId="0" borderId="0" xfId="8" applyNumberFormat="1" applyFont="1" applyAlignment="1">
      <alignment horizontal="left" vertical="center"/>
    </xf>
    <xf numFmtId="0" fontId="6" fillId="0" borderId="25" xfId="0" applyFont="1" applyBorder="1" applyAlignment="1">
      <alignment horizontal="center" shrinkToFit="1"/>
    </xf>
    <xf numFmtId="38" fontId="41" fillId="4" borderId="25" xfId="1" applyFont="1" applyFill="1" applyBorder="1" applyAlignment="1">
      <alignment horizontal="right" vertical="center"/>
    </xf>
    <xf numFmtId="38" fontId="41" fillId="4" borderId="27" xfId="1" applyFont="1" applyFill="1" applyBorder="1" applyAlignment="1">
      <alignment horizontal="right" vertical="center"/>
    </xf>
    <xf numFmtId="0" fontId="6" fillId="0" borderId="0" xfId="8" applyFont="1"/>
    <xf numFmtId="0" fontId="6" fillId="0" borderId="0" xfId="12" applyFont="1"/>
    <xf numFmtId="0" fontId="41" fillId="0" borderId="0" xfId="12" applyFont="1" applyAlignment="1">
      <alignment horizontal="left" vertical="center" shrinkToFit="1"/>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41" fillId="3" borderId="15" xfId="0" applyFont="1" applyFill="1" applyBorder="1" applyAlignment="1">
      <alignment horizontal="center" vertical="center"/>
    </xf>
    <xf numFmtId="0" fontId="41" fillId="3" borderId="16" xfId="0" applyFont="1" applyFill="1" applyBorder="1" applyAlignment="1">
      <alignment horizontal="center" vertical="center"/>
    </xf>
    <xf numFmtId="0" fontId="5" fillId="0" borderId="69" xfId="12" applyFont="1" applyBorder="1" applyAlignment="1">
      <alignment horizontal="center" shrinkToFit="1"/>
    </xf>
    <xf numFmtId="0" fontId="6" fillId="0" borderId="21" xfId="0" applyFont="1" applyBorder="1" applyAlignment="1">
      <alignment vertical="center" shrinkToFit="1"/>
    </xf>
    <xf numFmtId="0" fontId="6" fillId="0" borderId="57" xfId="0" applyFont="1" applyBorder="1" applyAlignment="1">
      <alignment vertical="center" shrinkToFit="1"/>
    </xf>
    <xf numFmtId="38" fontId="6" fillId="4" borderId="57" xfId="1" applyFont="1" applyFill="1" applyBorder="1" applyAlignment="1">
      <alignment vertical="center"/>
    </xf>
    <xf numFmtId="0" fontId="6" fillId="4" borderId="70" xfId="0" applyFont="1" applyFill="1" applyBorder="1">
      <alignment vertical="center"/>
    </xf>
    <xf numFmtId="0" fontId="6" fillId="4" borderId="57" xfId="0" applyFont="1" applyFill="1" applyBorder="1">
      <alignment vertical="center"/>
    </xf>
    <xf numFmtId="0" fontId="6" fillId="4" borderId="71" xfId="0" applyFont="1" applyFill="1" applyBorder="1">
      <alignment vertical="center"/>
    </xf>
    <xf numFmtId="0" fontId="5" fillId="0" borderId="72" xfId="12" applyFont="1" applyBorder="1" applyAlignment="1">
      <alignment horizontal="center" shrinkToFit="1"/>
    </xf>
    <xf numFmtId="0" fontId="6" fillId="0" borderId="25" xfId="0" applyFont="1" applyBorder="1" applyAlignment="1">
      <alignment vertical="center" shrinkToFit="1"/>
    </xf>
    <xf numFmtId="38" fontId="6" fillId="4" borderId="25" xfId="1" applyFont="1" applyFill="1" applyBorder="1" applyAlignment="1">
      <alignment vertical="center"/>
    </xf>
    <xf numFmtId="0" fontId="6" fillId="4" borderId="45" xfId="0" applyFont="1" applyFill="1" applyBorder="1">
      <alignment vertical="center"/>
    </xf>
    <xf numFmtId="0" fontId="6" fillId="4" borderId="25" xfId="0" applyFont="1" applyFill="1" applyBorder="1">
      <alignment vertical="center"/>
    </xf>
    <xf numFmtId="0" fontId="6" fillId="4" borderId="73" xfId="0" applyFont="1" applyFill="1" applyBorder="1">
      <alignment vertical="center"/>
    </xf>
    <xf numFmtId="0" fontId="5" fillId="0" borderId="36" xfId="12" applyFont="1" applyBorder="1" applyAlignment="1">
      <alignment horizontal="center" shrinkToFit="1"/>
    </xf>
    <xf numFmtId="0" fontId="6" fillId="0" borderId="15" xfId="0" applyFont="1" applyBorder="1" applyAlignment="1">
      <alignment vertical="center" shrinkToFit="1"/>
    </xf>
    <xf numFmtId="0" fontId="6" fillId="0" borderId="4" xfId="0" applyFont="1" applyBorder="1" applyAlignment="1">
      <alignment vertical="center" shrinkToFit="1"/>
    </xf>
    <xf numFmtId="38" fontId="6" fillId="4" borderId="4" xfId="1" applyFont="1" applyFill="1" applyBorder="1" applyAlignment="1">
      <alignment vertical="center"/>
    </xf>
    <xf numFmtId="0" fontId="6" fillId="4" borderId="39" xfId="0" applyFont="1" applyFill="1" applyBorder="1">
      <alignment vertical="center"/>
    </xf>
    <xf numFmtId="0" fontId="6" fillId="4" borderId="1" xfId="0" applyFont="1" applyFill="1" applyBorder="1">
      <alignment vertical="center"/>
    </xf>
    <xf numFmtId="0" fontId="6" fillId="4" borderId="40" xfId="0" applyFont="1" applyFill="1" applyBorder="1">
      <alignment vertical="center"/>
    </xf>
    <xf numFmtId="38" fontId="6" fillId="4" borderId="21" xfId="1" applyFont="1" applyFill="1" applyBorder="1" applyAlignment="1">
      <alignment vertical="center"/>
    </xf>
    <xf numFmtId="38" fontId="6" fillId="4" borderId="22" xfId="1" applyFont="1" applyFill="1" applyBorder="1" applyAlignment="1">
      <alignment vertical="center"/>
    </xf>
    <xf numFmtId="38" fontId="6" fillId="4" borderId="15" xfId="1" applyFont="1" applyFill="1" applyBorder="1" applyAlignment="1">
      <alignment vertical="center"/>
    </xf>
    <xf numFmtId="38" fontId="6" fillId="4" borderId="16" xfId="1" applyFont="1" applyFill="1" applyBorder="1" applyAlignment="1">
      <alignment vertical="center"/>
    </xf>
    <xf numFmtId="38" fontId="6" fillId="4" borderId="1" xfId="1" applyFont="1" applyFill="1" applyBorder="1" applyAlignment="1">
      <alignment vertical="center"/>
    </xf>
    <xf numFmtId="38" fontId="6" fillId="4" borderId="51" xfId="1" applyFont="1" applyFill="1" applyBorder="1" applyAlignment="1">
      <alignment vertical="center"/>
    </xf>
    <xf numFmtId="38" fontId="6" fillId="4" borderId="38" xfId="1" applyFont="1" applyFill="1" applyBorder="1" applyAlignment="1">
      <alignment vertical="center"/>
    </xf>
    <xf numFmtId="0" fontId="6" fillId="4" borderId="74" xfId="0" applyFont="1" applyFill="1" applyBorder="1">
      <alignment vertical="center"/>
    </xf>
    <xf numFmtId="0" fontId="27" fillId="0" borderId="43" xfId="0" applyFont="1" applyBorder="1" applyAlignment="1">
      <alignment horizontal="center" vertical="center"/>
    </xf>
    <xf numFmtId="38" fontId="41" fillId="4" borderId="43" xfId="0" applyNumberFormat="1" applyFont="1" applyFill="1" applyBorder="1">
      <alignment vertical="center"/>
    </xf>
    <xf numFmtId="0" fontId="6" fillId="0" borderId="0" xfId="12" applyFont="1" applyAlignment="1">
      <alignment horizontal="left" vertical="center"/>
    </xf>
    <xf numFmtId="0" fontId="6" fillId="0" borderId="0" xfId="8" applyFont="1" applyAlignment="1">
      <alignment horizontal="center" vertical="center"/>
    </xf>
    <xf numFmtId="176" fontId="6" fillId="0" borderId="0" xfId="8" applyNumberFormat="1" applyFont="1" applyAlignment="1">
      <alignment horizontal="center" vertical="center" shrinkToFit="1" readingOrder="1"/>
    </xf>
    <xf numFmtId="0" fontId="6" fillId="0" borderId="0" xfId="8" applyFont="1" applyAlignment="1">
      <alignment vertical="center" wrapText="1" shrinkToFit="1" readingOrder="1"/>
    </xf>
    <xf numFmtId="0" fontId="6" fillId="0" borderId="0" xfId="16" applyFont="1"/>
    <xf numFmtId="0" fontId="6" fillId="0" borderId="0" xfId="8" applyFont="1" applyAlignment="1">
      <alignment horizontal="center" vertical="center" shrinkToFi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6" applyFont="1" applyAlignment="1">
      <alignment horizontal="left" vertical="center" wrapText="1"/>
    </xf>
    <xf numFmtId="0" fontId="5" fillId="0" borderId="0" xfId="16" applyFont="1" applyAlignment="1">
      <alignment vertical="center"/>
    </xf>
    <xf numFmtId="0" fontId="5" fillId="0" borderId="0" xfId="16" applyFont="1"/>
    <xf numFmtId="0" fontId="11" fillId="0" borderId="26" xfId="16" applyFont="1" applyBorder="1" applyAlignment="1">
      <alignment horizontal="left" vertical="center"/>
    </xf>
    <xf numFmtId="0" fontId="11" fillId="0" borderId="27" xfId="16" applyFont="1" applyBorder="1" applyAlignment="1">
      <alignment horizontal="left" vertical="center"/>
    </xf>
    <xf numFmtId="0" fontId="11" fillId="0" borderId="0" xfId="16" applyFont="1" applyAlignment="1">
      <alignment horizontal="left" vertical="center" wrapText="1"/>
    </xf>
    <xf numFmtId="0" fontId="6" fillId="0" borderId="27" xfId="16" applyFont="1" applyBorder="1"/>
    <xf numFmtId="0" fontId="10" fillId="0" borderId="26" xfId="0" applyFont="1" applyBorder="1">
      <alignment vertical="center"/>
    </xf>
    <xf numFmtId="0" fontId="10" fillId="0" borderId="27" xfId="0" applyFont="1" applyBorder="1">
      <alignment vertical="center"/>
    </xf>
    <xf numFmtId="0" fontId="11" fillId="0" borderId="0" xfId="16" applyFont="1" applyAlignment="1">
      <alignment horizontal="center" vertical="center" shrinkToFit="1"/>
    </xf>
    <xf numFmtId="0" fontId="8" fillId="0" borderId="0" xfId="13" applyFont="1"/>
    <xf numFmtId="0" fontId="8" fillId="0" borderId="0" xfId="13" applyFont="1" applyAlignment="1">
      <alignment horizontal="center" vertical="center"/>
    </xf>
    <xf numFmtId="0" fontId="43" fillId="0" borderId="0" xfId="0" applyFont="1" applyAlignment="1">
      <alignment horizontal="center" vertical="center"/>
    </xf>
    <xf numFmtId="0" fontId="8" fillId="0" borderId="0" xfId="13" applyFont="1" applyAlignment="1">
      <alignment vertical="center"/>
    </xf>
    <xf numFmtId="182" fontId="28" fillId="0" borderId="0" xfId="0" applyNumberFormat="1" applyFont="1" applyAlignment="1">
      <alignment horizontal="center" vertical="center"/>
    </xf>
    <xf numFmtId="0" fontId="8" fillId="0" borderId="30" xfId="0" applyFont="1" applyBorder="1" applyAlignment="1">
      <alignment horizontal="center" vertical="center"/>
    </xf>
    <xf numFmtId="0" fontId="8" fillId="0" borderId="25" xfId="0" applyFont="1" applyBorder="1" applyAlignment="1">
      <alignment horizontal="centerContinuous" vertical="center"/>
    </xf>
    <xf numFmtId="0" fontId="8" fillId="0" borderId="1" xfId="0" applyFont="1" applyBorder="1" applyAlignment="1">
      <alignment horizontal="center" vertical="center"/>
    </xf>
    <xf numFmtId="0" fontId="8" fillId="4" borderId="25" xfId="0" applyFont="1" applyFill="1" applyBorder="1" applyAlignment="1">
      <alignment horizontal="center" vertical="center"/>
    </xf>
    <xf numFmtId="0" fontId="8" fillId="0" borderId="4" xfId="0" applyFont="1" applyBorder="1">
      <alignment vertical="center"/>
    </xf>
    <xf numFmtId="38" fontId="19" fillId="4" borderId="4" xfId="1" applyFont="1" applyFill="1" applyBorder="1" applyAlignment="1">
      <alignment horizontal="right" vertical="center"/>
    </xf>
    <xf numFmtId="38" fontId="19" fillId="4" borderId="0" xfId="1" applyFont="1" applyFill="1" applyBorder="1" applyAlignment="1">
      <alignment horizontal="right" vertical="center"/>
    </xf>
    <xf numFmtId="0" fontId="32" fillId="4" borderId="0" xfId="5" applyFont="1" applyFill="1" applyAlignment="1">
      <alignment horizontal="left" vertical="center"/>
    </xf>
    <xf numFmtId="0" fontId="30" fillId="0" borderId="0" xfId="5" applyFont="1" applyAlignment="1">
      <alignment horizontal="right" vertical="center"/>
    </xf>
    <xf numFmtId="0" fontId="6" fillId="2" borderId="83" xfId="12" applyFont="1" applyFill="1" applyBorder="1" applyAlignment="1">
      <alignment horizontal="center" vertical="center" wrapText="1" shrinkToFit="1"/>
    </xf>
    <xf numFmtId="0" fontId="42" fillId="0" borderId="0" xfId="5" applyFont="1">
      <alignment vertical="center"/>
    </xf>
    <xf numFmtId="0" fontId="11" fillId="0" borderId="0" xfId="5" applyFont="1">
      <alignment vertical="center"/>
    </xf>
    <xf numFmtId="0" fontId="11" fillId="0" borderId="5" xfId="16" applyFont="1" applyBorder="1" applyAlignment="1">
      <alignment horizontal="center" vertical="center" shrinkToFit="1"/>
    </xf>
    <xf numFmtId="179" fontId="34" fillId="4" borderId="87" xfId="0" applyNumberFormat="1" applyFont="1" applyFill="1" applyBorder="1" applyAlignment="1">
      <alignment horizontal="right" vertical="center" shrinkToFit="1"/>
    </xf>
    <xf numFmtId="0" fontId="30" fillId="0" borderId="0" xfId="0" applyFont="1" applyAlignment="1">
      <alignment horizontal="right" vertical="center"/>
    </xf>
    <xf numFmtId="0" fontId="11" fillId="0" borderId="7" xfId="16" applyFont="1" applyBorder="1" applyAlignment="1">
      <alignment horizontal="left" vertical="center" wrapText="1"/>
    </xf>
    <xf numFmtId="0" fontId="40" fillId="3" borderId="9" xfId="8" applyFont="1" applyFill="1" applyBorder="1" applyAlignment="1">
      <alignment horizontal="center" vertical="center" wrapText="1" shrinkToFit="1" readingOrder="1"/>
    </xf>
    <xf numFmtId="179" fontId="6" fillId="4" borderId="44" xfId="0" applyNumberFormat="1" applyFont="1" applyFill="1" applyBorder="1">
      <alignment vertical="center"/>
    </xf>
    <xf numFmtId="38" fontId="41" fillId="4" borderId="44" xfId="0" applyNumberFormat="1" applyFont="1" applyFill="1" applyBorder="1">
      <alignment vertical="center"/>
    </xf>
    <xf numFmtId="0" fontId="32" fillId="0" borderId="0" xfId="5" applyFont="1" applyAlignment="1">
      <alignment horizontal="left" vertical="center"/>
    </xf>
    <xf numFmtId="0" fontId="41" fillId="0" borderId="27" xfId="0" applyFont="1" applyBorder="1">
      <alignment vertical="center"/>
    </xf>
    <xf numFmtId="0" fontId="6" fillId="3" borderId="7" xfId="0" applyFont="1" applyFill="1" applyBorder="1" applyAlignment="1">
      <alignment horizontal="center"/>
    </xf>
    <xf numFmtId="180" fontId="5" fillId="0" borderId="0" xfId="8" applyNumberFormat="1" applyFont="1" applyAlignment="1">
      <alignment horizontal="left" vertical="center"/>
    </xf>
    <xf numFmtId="0" fontId="41" fillId="0" borderId="0" xfId="16" applyFont="1" applyAlignment="1">
      <alignment vertical="center"/>
    </xf>
    <xf numFmtId="0" fontId="34" fillId="3" borderId="87" xfId="0" applyFont="1" applyFill="1" applyBorder="1" applyAlignment="1">
      <alignment horizontal="center" vertical="center" shrinkToFit="1"/>
    </xf>
    <xf numFmtId="38" fontId="19" fillId="4" borderId="25" xfId="1" applyFont="1" applyFill="1" applyBorder="1" applyAlignment="1">
      <alignment horizontal="right" vertical="center"/>
    </xf>
    <xf numFmtId="38" fontId="19" fillId="4" borderId="30" xfId="0" applyNumberFormat="1" applyFont="1" applyFill="1" applyBorder="1">
      <alignment vertical="center"/>
    </xf>
    <xf numFmtId="38" fontId="19" fillId="4" borderId="4" xfId="0" applyNumberFormat="1" applyFont="1" applyFill="1" applyBorder="1">
      <alignment vertical="center"/>
    </xf>
    <xf numFmtId="38" fontId="19" fillId="4" borderId="1" xfId="0" applyNumberFormat="1" applyFont="1" applyFill="1" applyBorder="1">
      <alignment vertical="center"/>
    </xf>
    <xf numFmtId="0" fontId="35" fillId="0" borderId="0" xfId="5" applyFont="1">
      <alignment vertical="center"/>
    </xf>
    <xf numFmtId="0" fontId="7" fillId="0" borderId="0" xfId="5" applyFont="1" applyAlignment="1">
      <alignment horizontal="right" vertical="center"/>
    </xf>
    <xf numFmtId="0" fontId="7" fillId="0" borderId="0" xfId="5" applyFont="1" applyAlignment="1"/>
    <xf numFmtId="0" fontId="6" fillId="0" borderId="0" xfId="5" applyFont="1" applyAlignment="1"/>
    <xf numFmtId="0" fontId="30" fillId="0" borderId="0" xfId="5" applyFont="1" applyAlignment="1">
      <alignment horizontal="center" vertical="center"/>
    </xf>
    <xf numFmtId="0" fontId="46" fillId="0" borderId="0" xfId="5" applyFont="1" applyAlignment="1">
      <alignment horizontal="center" vertical="center"/>
    </xf>
    <xf numFmtId="0" fontId="6" fillId="0" borderId="0" xfId="5" applyFont="1" applyAlignment="1">
      <alignment horizontal="center" vertical="center"/>
    </xf>
    <xf numFmtId="0" fontId="6" fillId="0" borderId="86" xfId="5" applyFont="1" applyBorder="1" applyAlignment="1">
      <alignment horizontal="center" vertical="center"/>
    </xf>
    <xf numFmtId="183" fontId="6" fillId="10" borderId="93" xfId="5" applyNumberFormat="1" applyFont="1" applyFill="1" applyBorder="1" applyAlignment="1">
      <alignment horizontal="center" vertical="center" wrapText="1"/>
    </xf>
    <xf numFmtId="184" fontId="6" fillId="10" borderId="93" xfId="5" applyNumberFormat="1" applyFont="1" applyFill="1" applyBorder="1" applyAlignment="1">
      <alignment horizontal="center" vertical="center" shrinkToFit="1"/>
    </xf>
    <xf numFmtId="188" fontId="6" fillId="10" borderId="24" xfId="5" applyNumberFormat="1" applyFont="1" applyFill="1" applyBorder="1" applyAlignment="1">
      <alignment horizontal="center" vertical="center" wrapText="1"/>
    </xf>
    <xf numFmtId="185" fontId="45" fillId="10" borderId="93" xfId="5" applyNumberFormat="1" applyFont="1" applyFill="1" applyBorder="1" applyAlignment="1">
      <alignment horizontal="center" vertical="center"/>
    </xf>
    <xf numFmtId="0" fontId="6" fillId="10" borderId="93" xfId="5" applyFont="1" applyFill="1" applyBorder="1" applyAlignment="1">
      <alignment horizontal="center" vertical="center" wrapText="1"/>
    </xf>
    <xf numFmtId="0" fontId="11" fillId="10" borderId="93" xfId="5" applyFont="1" applyFill="1" applyBorder="1" applyAlignment="1">
      <alignment vertical="center" wrapText="1"/>
    </xf>
    <xf numFmtId="183" fontId="6" fillId="0" borderId="0" xfId="5" applyNumberFormat="1" applyFont="1" applyAlignment="1">
      <alignment horizontal="center" vertical="center" wrapText="1"/>
    </xf>
    <xf numFmtId="184" fontId="6" fillId="0" borderId="0" xfId="5" applyNumberFormat="1" applyFont="1" applyAlignment="1">
      <alignment horizontal="center" vertical="center" shrinkToFit="1"/>
    </xf>
    <xf numFmtId="188" fontId="6" fillId="0" borderId="0" xfId="5" applyNumberFormat="1" applyFont="1" applyAlignment="1">
      <alignment horizontal="center" vertical="center" wrapText="1"/>
    </xf>
    <xf numFmtId="187" fontId="6" fillId="0" borderId="0" xfId="5" applyNumberFormat="1" applyFont="1" applyAlignment="1">
      <alignment horizontal="center" vertical="center" wrapText="1"/>
    </xf>
    <xf numFmtId="177" fontId="6" fillId="0" borderId="0" xfId="5" applyNumberFormat="1" applyFont="1" applyAlignment="1">
      <alignment horizontal="left" vertical="center" shrinkToFit="1"/>
    </xf>
    <xf numFmtId="177" fontId="47" fillId="0" borderId="0" xfId="5" applyNumberFormat="1" applyFont="1" applyAlignment="1">
      <alignment horizontal="left" vertical="center" wrapText="1" shrinkToFit="1"/>
    </xf>
    <xf numFmtId="177" fontId="6" fillId="0" borderId="0" xfId="5" applyNumberFormat="1" applyFont="1" applyAlignment="1">
      <alignment horizontal="center" vertical="center" wrapText="1"/>
    </xf>
    <xf numFmtId="177" fontId="6" fillId="0" borderId="0" xfId="5" applyNumberFormat="1" applyFont="1" applyAlignment="1">
      <alignment horizontal="right" vertical="center" wrapText="1"/>
    </xf>
    <xf numFmtId="0" fontId="6" fillId="4" borderId="8" xfId="5" applyFont="1" applyFill="1" applyBorder="1" applyAlignment="1">
      <alignment horizontal="left" vertical="center"/>
    </xf>
    <xf numFmtId="0" fontId="5" fillId="2" borderId="25" xfId="0" applyFont="1" applyFill="1" applyBorder="1" applyAlignment="1">
      <alignment horizontal="center" vertical="center" shrinkToFit="1"/>
    </xf>
    <xf numFmtId="0" fontId="52" fillId="8" borderId="25" xfId="0" applyFont="1" applyFill="1" applyBorder="1" applyAlignment="1">
      <alignment horizontal="center" vertical="center"/>
    </xf>
    <xf numFmtId="0" fontId="7" fillId="0" borderId="0" xfId="0" applyFont="1">
      <alignment vertical="center"/>
    </xf>
    <xf numFmtId="0" fontId="24" fillId="0" borderId="0" xfId="0" applyFont="1" applyAlignment="1">
      <alignment vertical="center" wrapText="1"/>
    </xf>
    <xf numFmtId="0" fontId="11" fillId="0" borderId="0" xfId="0" applyFont="1" applyAlignment="1">
      <alignment vertical="center" wrapText="1"/>
    </xf>
    <xf numFmtId="0" fontId="54" fillId="0" borderId="25" xfId="18" applyFont="1" applyBorder="1">
      <alignment vertical="center"/>
    </xf>
    <xf numFmtId="0" fontId="24" fillId="0" borderId="0" xfId="5" applyFont="1">
      <alignment vertical="center"/>
    </xf>
    <xf numFmtId="0" fontId="33" fillId="2" borderId="6" xfId="5" applyFont="1" applyFill="1" applyBorder="1" applyAlignment="1">
      <alignment horizontal="center" vertical="center" wrapText="1"/>
    </xf>
    <xf numFmtId="0" fontId="33" fillId="2" borderId="84" xfId="5" applyFont="1" applyFill="1" applyBorder="1" applyAlignment="1">
      <alignment horizontal="center" vertical="center" wrapText="1"/>
    </xf>
    <xf numFmtId="0" fontId="34" fillId="2" borderId="3" xfId="12" applyFont="1" applyFill="1" applyBorder="1" applyAlignment="1">
      <alignment horizontal="center" vertical="center" wrapText="1"/>
    </xf>
    <xf numFmtId="0" fontId="34" fillId="2" borderId="6" xfId="12" applyFont="1" applyFill="1" applyBorder="1" applyAlignment="1">
      <alignment horizontal="center" vertical="center" wrapText="1"/>
    </xf>
    <xf numFmtId="0" fontId="33" fillId="2" borderId="30" xfId="5" applyFont="1" applyFill="1" applyBorder="1" applyAlignment="1">
      <alignment horizontal="center" vertical="center" wrapText="1"/>
    </xf>
    <xf numFmtId="0" fontId="44" fillId="7" borderId="52" xfId="12" applyFont="1" applyFill="1" applyBorder="1" applyAlignment="1">
      <alignment horizontal="center" vertical="center" wrapText="1" shrinkToFit="1"/>
    </xf>
    <xf numFmtId="0" fontId="44" fillId="7" borderId="38" xfId="12" applyFont="1" applyFill="1" applyBorder="1" applyAlignment="1">
      <alignment horizontal="center" vertical="center" wrapText="1" shrinkToFit="1"/>
    </xf>
    <xf numFmtId="0" fontId="44" fillId="7" borderId="84" xfId="12" applyFont="1" applyFill="1" applyBorder="1" applyAlignment="1">
      <alignment horizontal="center" vertical="center" wrapText="1" shrinkToFit="1"/>
    </xf>
    <xf numFmtId="0" fontId="44" fillId="7" borderId="85" xfId="12" applyFont="1" applyFill="1" applyBorder="1" applyAlignment="1">
      <alignment horizontal="center" vertical="center" wrapText="1" shrinkToFit="1"/>
    </xf>
    <xf numFmtId="38" fontId="41" fillId="0" borderId="27" xfId="1" applyFont="1" applyFill="1" applyBorder="1" applyAlignment="1">
      <alignment horizontal="right" vertical="center"/>
    </xf>
    <xf numFmtId="0" fontId="11" fillId="0" borderId="7" xfId="16" applyFont="1" applyBorder="1" applyAlignment="1">
      <alignment horizontal="left" vertical="center"/>
    </xf>
    <xf numFmtId="0" fontId="10" fillId="0" borderId="7" xfId="0" applyFont="1" applyBorder="1">
      <alignment vertical="center"/>
    </xf>
    <xf numFmtId="0" fontId="58" fillId="2" borderId="24" xfId="12" applyFont="1" applyFill="1" applyBorder="1" applyAlignment="1">
      <alignment horizontal="center" vertical="center" wrapText="1"/>
    </xf>
    <xf numFmtId="0" fontId="5" fillId="7" borderId="24" xfId="12" applyFont="1" applyFill="1" applyBorder="1" applyAlignment="1">
      <alignment horizontal="center" vertical="center"/>
    </xf>
    <xf numFmtId="0" fontId="34" fillId="3" borderId="87" xfId="0" applyFont="1" applyFill="1" applyBorder="1" applyAlignment="1">
      <alignment horizontal="center" vertical="center"/>
    </xf>
    <xf numFmtId="0" fontId="38" fillId="3" borderId="87" xfId="0" applyFont="1" applyFill="1" applyBorder="1" applyAlignment="1">
      <alignment horizontal="left" vertical="center" wrapText="1"/>
    </xf>
    <xf numFmtId="0" fontId="38" fillId="3" borderId="89" xfId="0" applyFont="1" applyFill="1" applyBorder="1" applyAlignment="1">
      <alignment horizontal="left" vertical="center" wrapText="1"/>
    </xf>
    <xf numFmtId="177" fontId="47" fillId="4" borderId="24" xfId="5" applyNumberFormat="1" applyFont="1" applyFill="1" applyBorder="1" applyAlignment="1">
      <alignment horizontal="left" vertical="center" wrapText="1" shrinkToFit="1"/>
    </xf>
    <xf numFmtId="187" fontId="6" fillId="4" borderId="41" xfId="5" applyNumberFormat="1" applyFont="1" applyFill="1" applyBorder="1" applyAlignment="1">
      <alignment horizontal="center" vertical="center" shrinkToFit="1"/>
    </xf>
    <xf numFmtId="187" fontId="6" fillId="4" borderId="24" xfId="5" applyNumberFormat="1" applyFont="1" applyFill="1" applyBorder="1" applyAlignment="1">
      <alignment horizontal="center" vertical="center" shrinkToFit="1"/>
    </xf>
    <xf numFmtId="0" fontId="7" fillId="0" borderId="0" xfId="5" applyFont="1" applyAlignment="1">
      <alignment horizontal="left" vertical="center"/>
    </xf>
    <xf numFmtId="38" fontId="19" fillId="4" borderId="0" xfId="0" applyNumberFormat="1" applyFont="1" applyFill="1">
      <alignment vertical="center"/>
    </xf>
    <xf numFmtId="38" fontId="6" fillId="0" borderId="57" xfId="0" applyNumberFormat="1" applyFont="1" applyBorder="1" applyAlignment="1">
      <alignment vertical="center" shrinkToFit="1"/>
    </xf>
    <xf numFmtId="0" fontId="34" fillId="3" borderId="98" xfId="0" applyFont="1" applyFill="1" applyBorder="1" applyAlignment="1">
      <alignment horizontal="center" vertical="center" shrinkToFit="1"/>
    </xf>
    <xf numFmtId="0" fontId="6" fillId="4" borderId="43" xfId="0" applyFont="1" applyFill="1" applyBorder="1">
      <alignment vertical="center"/>
    </xf>
    <xf numFmtId="0" fontId="36" fillId="11" borderId="30" xfId="12" applyFont="1" applyFill="1" applyBorder="1" applyAlignment="1">
      <alignment horizontal="left" vertical="center" wrapText="1"/>
    </xf>
    <xf numFmtId="177" fontId="35" fillId="11" borderId="6" xfId="12" applyNumberFormat="1" applyFont="1" applyFill="1" applyBorder="1" applyAlignment="1">
      <alignment horizontal="center" vertical="center"/>
    </xf>
    <xf numFmtId="179" fontId="35" fillId="11" borderId="3" xfId="1" applyNumberFormat="1" applyFont="1" applyFill="1" applyBorder="1" applyAlignment="1">
      <alignment horizontal="right" vertical="center" shrinkToFit="1"/>
    </xf>
    <xf numFmtId="179" fontId="35" fillId="11" borderId="6" xfId="1" applyNumberFormat="1" applyFont="1" applyFill="1" applyBorder="1" applyAlignment="1">
      <alignment horizontal="right" vertical="center" shrinkToFit="1"/>
    </xf>
    <xf numFmtId="178" fontId="35" fillId="11" borderId="62" xfId="12" applyNumberFormat="1" applyFont="1" applyFill="1" applyBorder="1" applyAlignment="1">
      <alignment horizontal="center" vertical="center" shrinkToFit="1"/>
    </xf>
    <xf numFmtId="38" fontId="35" fillId="11" borderId="6" xfId="1" applyFont="1" applyFill="1" applyBorder="1" applyAlignment="1">
      <alignment horizontal="left" vertical="center" shrinkToFit="1"/>
    </xf>
    <xf numFmtId="38" fontId="35" fillId="11" borderId="84" xfId="1" applyFont="1" applyFill="1" applyBorder="1" applyAlignment="1">
      <alignment horizontal="left" vertical="center" shrinkToFit="1"/>
    </xf>
    <xf numFmtId="178" fontId="35" fillId="11" borderId="63" xfId="12" applyNumberFormat="1" applyFont="1" applyFill="1" applyBorder="1" applyAlignment="1">
      <alignment horizontal="center" vertical="center" shrinkToFit="1"/>
    </xf>
    <xf numFmtId="0" fontId="30" fillId="11" borderId="0" xfId="0" applyFont="1" applyFill="1" applyAlignment="1">
      <alignment horizontal="right" vertical="center"/>
    </xf>
    <xf numFmtId="0" fontId="6" fillId="11" borderId="25" xfId="0" applyFont="1" applyFill="1" applyBorder="1" applyAlignment="1">
      <alignment horizontal="center"/>
    </xf>
    <xf numFmtId="0" fontId="11" fillId="11" borderId="41" xfId="5" applyFont="1" applyFill="1" applyBorder="1" applyAlignment="1">
      <alignment vertical="center" wrapText="1"/>
    </xf>
    <xf numFmtId="0" fontId="11" fillId="11" borderId="24" xfId="5" applyFont="1" applyFill="1" applyBorder="1" applyAlignment="1">
      <alignment vertical="center" wrapText="1"/>
    </xf>
    <xf numFmtId="0" fontId="11" fillId="11" borderId="93" xfId="5" applyFont="1" applyFill="1" applyBorder="1" applyAlignment="1">
      <alignment vertical="center" wrapText="1"/>
    </xf>
    <xf numFmtId="0" fontId="6" fillId="11" borderId="41" xfId="5" applyFont="1" applyFill="1" applyBorder="1" applyAlignment="1">
      <alignment horizontal="center" vertical="center" wrapText="1"/>
    </xf>
    <xf numFmtId="0" fontId="6" fillId="11" borderId="24" xfId="5" applyFont="1" applyFill="1" applyBorder="1" applyAlignment="1">
      <alignment horizontal="center" vertical="center" wrapText="1"/>
    </xf>
    <xf numFmtId="0" fontId="6" fillId="11" borderId="93" xfId="5" applyFont="1" applyFill="1" applyBorder="1" applyAlignment="1">
      <alignment horizontal="center" vertical="center" wrapText="1"/>
    </xf>
    <xf numFmtId="183" fontId="6" fillId="11" borderId="41" xfId="5" applyNumberFormat="1" applyFont="1" applyFill="1" applyBorder="1" applyAlignment="1">
      <alignment horizontal="center" vertical="center" wrapText="1"/>
    </xf>
    <xf numFmtId="186" fontId="6" fillId="11" borderId="41" xfId="5" applyNumberFormat="1" applyFont="1" applyFill="1" applyBorder="1" applyAlignment="1">
      <alignment horizontal="center" vertical="center" shrinkToFit="1"/>
    </xf>
    <xf numFmtId="183" fontId="6" fillId="11" borderId="24" xfId="5" applyNumberFormat="1" applyFont="1" applyFill="1" applyBorder="1" applyAlignment="1">
      <alignment horizontal="center" vertical="center" wrapText="1"/>
    </xf>
    <xf numFmtId="186" fontId="6" fillId="11" borderId="24" xfId="5" applyNumberFormat="1" applyFont="1" applyFill="1" applyBorder="1" applyAlignment="1">
      <alignment horizontal="center" vertical="center" shrinkToFit="1"/>
    </xf>
    <xf numFmtId="186" fontId="6" fillId="11" borderId="93" xfId="5" applyNumberFormat="1" applyFont="1" applyFill="1" applyBorder="1" applyAlignment="1">
      <alignment horizontal="center" vertical="center" shrinkToFit="1"/>
    </xf>
    <xf numFmtId="183" fontId="6" fillId="11" borderId="93" xfId="5"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63" fillId="0" borderId="0" xfId="0" applyFont="1">
      <alignment vertical="center"/>
    </xf>
    <xf numFmtId="0" fontId="49" fillId="0" borderId="25" xfId="0" applyFont="1" applyBorder="1" applyAlignment="1">
      <alignment horizontal="center" vertical="center" wrapText="1"/>
    </xf>
    <xf numFmtId="0" fontId="6" fillId="0" borderId="0" xfId="5" applyFont="1" applyAlignment="1">
      <alignment horizontal="center" vertical="center" wrapText="1"/>
    </xf>
    <xf numFmtId="0" fontId="6" fillId="0" borderId="0" xfId="5" applyFont="1">
      <alignment vertical="center"/>
    </xf>
    <xf numFmtId="0" fontId="6" fillId="0" borderId="0" xfId="5" applyFont="1" applyAlignment="1">
      <alignment vertical="center" wrapText="1"/>
    </xf>
    <xf numFmtId="0" fontId="64" fillId="0" borderId="0" xfId="5" applyFont="1">
      <alignment vertical="center"/>
    </xf>
    <xf numFmtId="0" fontId="65" fillId="0" borderId="0" xfId="4" applyFont="1">
      <alignment vertical="center"/>
    </xf>
    <xf numFmtId="0" fontId="66" fillId="13" borderId="0" xfId="5" applyFont="1" applyFill="1">
      <alignment vertical="center"/>
    </xf>
    <xf numFmtId="0" fontId="66" fillId="13" borderId="0" xfId="4" applyFont="1" applyFill="1">
      <alignment vertical="center"/>
    </xf>
    <xf numFmtId="0" fontId="64" fillId="6" borderId="100" xfId="5" applyFont="1" applyFill="1" applyBorder="1">
      <alignment vertical="center"/>
    </xf>
    <xf numFmtId="0" fontId="64" fillId="6" borderId="101" xfId="5" applyFont="1" applyFill="1" applyBorder="1">
      <alignment vertical="center"/>
    </xf>
    <xf numFmtId="0" fontId="64" fillId="0" borderId="103" xfId="5" applyFont="1" applyBorder="1">
      <alignment vertical="center"/>
    </xf>
    <xf numFmtId="0" fontId="65" fillId="0" borderId="104" xfId="4" applyFont="1" applyBorder="1">
      <alignment vertical="center"/>
    </xf>
    <xf numFmtId="0" fontId="64" fillId="0" borderId="105" xfId="5" applyFont="1" applyBorder="1" applyAlignment="1">
      <alignment vertical="center" shrinkToFit="1"/>
    </xf>
    <xf numFmtId="0" fontId="65" fillId="0" borderId="106" xfId="4" applyFont="1" applyBorder="1">
      <alignment vertical="center"/>
    </xf>
    <xf numFmtId="0" fontId="65" fillId="4" borderId="60" xfId="4" applyFont="1" applyFill="1" applyBorder="1" applyAlignment="1">
      <alignment horizontal="center" vertical="center"/>
    </xf>
    <xf numFmtId="0" fontId="64" fillId="14" borderId="25" xfId="5" applyFont="1" applyFill="1" applyBorder="1" applyAlignment="1">
      <alignment horizontal="center" vertical="center" shrinkToFit="1"/>
    </xf>
    <xf numFmtId="0" fontId="65" fillId="0" borderId="108" xfId="4" applyFont="1" applyBorder="1">
      <alignment vertical="center"/>
    </xf>
    <xf numFmtId="0" fontId="65" fillId="0" borderId="106" xfId="4" applyFont="1" applyBorder="1" applyAlignment="1">
      <alignment vertical="center" shrinkToFit="1"/>
    </xf>
    <xf numFmtId="0" fontId="65" fillId="4" borderId="110" xfId="4" applyFont="1" applyFill="1" applyBorder="1" applyAlignment="1">
      <alignment horizontal="center" vertical="center"/>
    </xf>
    <xf numFmtId="0" fontId="64" fillId="0" borderId="61" xfId="5" applyFont="1" applyBorder="1">
      <alignment vertical="center"/>
    </xf>
    <xf numFmtId="0" fontId="64" fillId="0" borderId="106" xfId="5" applyFont="1" applyBorder="1">
      <alignment vertical="center"/>
    </xf>
    <xf numFmtId="0" fontId="64" fillId="0" borderId="5" xfId="5" applyFont="1" applyBorder="1">
      <alignment vertical="center"/>
    </xf>
    <xf numFmtId="0" fontId="64" fillId="0" borderId="7" xfId="5" applyFont="1" applyBorder="1">
      <alignment vertical="center"/>
    </xf>
    <xf numFmtId="0" fontId="64" fillId="0" borderId="1" xfId="5" applyFont="1" applyBorder="1">
      <alignment vertical="center"/>
    </xf>
    <xf numFmtId="0" fontId="64" fillId="0" borderId="102" xfId="5" applyFont="1" applyBorder="1">
      <alignment vertical="center"/>
    </xf>
    <xf numFmtId="0" fontId="64" fillId="0" borderId="105" xfId="5" applyFont="1" applyBorder="1">
      <alignment vertical="center"/>
    </xf>
    <xf numFmtId="0" fontId="9" fillId="0" borderId="111" xfId="5" applyFont="1" applyBorder="1" applyAlignment="1">
      <alignment vertical="center" wrapText="1"/>
    </xf>
    <xf numFmtId="0" fontId="64" fillId="0" borderId="29" xfId="5" applyFont="1" applyBorder="1">
      <alignment vertical="center"/>
    </xf>
    <xf numFmtId="0" fontId="65" fillId="0" borderId="94" xfId="5" applyFont="1" applyBorder="1">
      <alignment vertical="center"/>
    </xf>
    <xf numFmtId="0" fontId="64" fillId="0" borderId="104" xfId="5" applyFont="1" applyBorder="1">
      <alignment vertical="center"/>
    </xf>
    <xf numFmtId="0" fontId="64" fillId="0" borderId="2" xfId="5" applyFont="1" applyBorder="1">
      <alignment vertical="center"/>
    </xf>
    <xf numFmtId="0" fontId="64" fillId="0" borderId="112" xfId="5" applyFont="1" applyBorder="1">
      <alignment vertical="center"/>
    </xf>
    <xf numFmtId="0" fontId="65" fillId="0" borderId="3" xfId="5" applyFont="1" applyBorder="1" applyAlignment="1">
      <alignment vertical="center" wrapText="1"/>
    </xf>
    <xf numFmtId="0" fontId="64" fillId="0" borderId="60" xfId="5" applyFont="1" applyBorder="1">
      <alignment vertical="center"/>
    </xf>
    <xf numFmtId="0" fontId="64" fillId="0" borderId="30" xfId="5" applyFont="1" applyBorder="1">
      <alignment vertical="center"/>
    </xf>
    <xf numFmtId="0" fontId="64" fillId="4" borderId="26" xfId="5" applyFont="1" applyFill="1" applyBorder="1" applyAlignment="1">
      <alignment vertical="center" wrapText="1"/>
    </xf>
    <xf numFmtId="0" fontId="64" fillId="4" borderId="27" xfId="5" applyFont="1" applyFill="1" applyBorder="1" applyAlignment="1">
      <alignment vertical="center" wrapText="1" shrinkToFit="1"/>
    </xf>
    <xf numFmtId="0" fontId="64" fillId="4" borderId="25" xfId="5" applyFont="1" applyFill="1" applyBorder="1" applyAlignment="1">
      <alignment vertical="center" wrapText="1"/>
    </xf>
    <xf numFmtId="0" fontId="64" fillId="4" borderId="25" xfId="5" applyFont="1" applyFill="1" applyBorder="1" applyAlignment="1">
      <alignment horizontal="center" vertical="center" wrapText="1"/>
    </xf>
    <xf numFmtId="178" fontId="35" fillId="11" borderId="6" xfId="12" applyNumberFormat="1" applyFont="1" applyFill="1" applyBorder="1" applyAlignment="1">
      <alignment horizontal="center" vertical="center"/>
    </xf>
    <xf numFmtId="0" fontId="64" fillId="15" borderId="8" xfId="5" applyFont="1" applyFill="1" applyBorder="1" applyAlignment="1">
      <alignment horizontal="center" vertical="center"/>
    </xf>
    <xf numFmtId="0" fontId="64" fillId="0" borderId="112" xfId="5" applyFont="1" applyBorder="1" applyAlignment="1">
      <alignment vertical="center" shrinkToFit="1"/>
    </xf>
    <xf numFmtId="0" fontId="64" fillId="0" borderId="60" xfId="5" applyFont="1" applyBorder="1" applyAlignment="1">
      <alignment vertical="center" shrinkToFit="1"/>
    </xf>
    <xf numFmtId="0" fontId="64" fillId="6" borderId="110" xfId="5" applyFont="1" applyFill="1" applyBorder="1" applyAlignment="1">
      <alignment vertical="center" shrinkToFit="1"/>
    </xf>
    <xf numFmtId="0" fontId="64" fillId="0" borderId="110" xfId="5" applyFont="1" applyBorder="1">
      <alignment vertical="center"/>
    </xf>
    <xf numFmtId="0" fontId="64" fillId="0" borderId="106" xfId="5" applyFont="1" applyBorder="1" applyAlignment="1">
      <alignment vertical="center" shrinkToFit="1"/>
    </xf>
    <xf numFmtId="0" fontId="64" fillId="6" borderId="106" xfId="5" applyFont="1" applyFill="1" applyBorder="1" applyAlignment="1">
      <alignment vertical="center" shrinkToFit="1"/>
    </xf>
    <xf numFmtId="0" fontId="64" fillId="0" borderId="116" xfId="5" applyFont="1" applyBorder="1">
      <alignment vertical="center"/>
    </xf>
    <xf numFmtId="0" fontId="64" fillId="0" borderId="117" xfId="5" applyFont="1" applyBorder="1" applyAlignment="1">
      <alignment vertical="center" shrinkToFit="1"/>
    </xf>
    <xf numFmtId="0" fontId="64" fillId="0" borderId="104" xfId="5" applyFont="1" applyBorder="1" applyAlignment="1">
      <alignment vertical="center" shrinkToFit="1"/>
    </xf>
    <xf numFmtId="0" fontId="64" fillId="6" borderId="104" xfId="5" applyFont="1" applyFill="1" applyBorder="1" applyAlignment="1">
      <alignment vertical="center" shrinkToFit="1"/>
    </xf>
    <xf numFmtId="0" fontId="64" fillId="5" borderId="61" xfId="5" applyFont="1" applyFill="1" applyBorder="1">
      <alignment vertical="center"/>
    </xf>
    <xf numFmtId="0" fontId="64" fillId="6" borderId="102" xfId="5" applyFont="1" applyFill="1" applyBorder="1" applyAlignment="1">
      <alignment vertical="center" shrinkToFit="1"/>
    </xf>
    <xf numFmtId="0" fontId="64" fillId="6" borderId="118" xfId="5" applyFont="1" applyFill="1" applyBorder="1" applyAlignment="1">
      <alignment vertical="center" shrinkToFit="1"/>
    </xf>
    <xf numFmtId="0" fontId="64" fillId="6" borderId="61" xfId="5" applyFont="1" applyFill="1" applyBorder="1" applyAlignment="1">
      <alignment vertical="center" shrinkToFit="1"/>
    </xf>
    <xf numFmtId="0" fontId="64" fillId="4" borderId="30" xfId="5" applyFont="1" applyFill="1" applyBorder="1">
      <alignment vertical="center"/>
    </xf>
    <xf numFmtId="0" fontId="64" fillId="4" borderId="25" xfId="5" applyFont="1" applyFill="1" applyBorder="1">
      <alignment vertical="center"/>
    </xf>
    <xf numFmtId="0" fontId="64" fillId="0" borderId="25" xfId="5" applyFont="1" applyBorder="1">
      <alignment vertical="center"/>
    </xf>
    <xf numFmtId="0" fontId="64" fillId="0" borderId="26" xfId="5" applyFont="1" applyBorder="1">
      <alignment vertical="center"/>
    </xf>
    <xf numFmtId="0" fontId="64" fillId="4" borderId="0" xfId="5" applyFont="1" applyFill="1" applyAlignment="1">
      <alignment vertical="center" wrapText="1"/>
    </xf>
    <xf numFmtId="0" fontId="68" fillId="6" borderId="6" xfId="5" applyFont="1" applyFill="1" applyBorder="1">
      <alignment vertical="center"/>
    </xf>
    <xf numFmtId="0" fontId="64" fillId="6" borderId="3" xfId="5" applyFont="1" applyFill="1" applyBorder="1">
      <alignment vertical="center"/>
    </xf>
    <xf numFmtId="0" fontId="64" fillId="6" borderId="29" xfId="5" applyFont="1" applyFill="1" applyBorder="1">
      <alignment vertical="center"/>
    </xf>
    <xf numFmtId="0" fontId="67" fillId="0" borderId="7" xfId="5" applyFont="1" applyBorder="1">
      <alignment vertical="center"/>
    </xf>
    <xf numFmtId="0" fontId="67" fillId="0" borderId="0" xfId="5" applyFont="1">
      <alignment vertical="center"/>
    </xf>
    <xf numFmtId="0" fontId="67" fillId="0" borderId="5" xfId="5" applyFont="1" applyBorder="1">
      <alignment vertical="center"/>
    </xf>
    <xf numFmtId="0" fontId="64" fillId="0" borderId="7" xfId="5" applyFont="1" applyBorder="1" applyAlignment="1">
      <alignment horizontal="left" vertical="center" indent="1"/>
    </xf>
    <xf numFmtId="0" fontId="64" fillId="0" borderId="0" xfId="5" applyFont="1" applyAlignment="1">
      <alignment horizontal="left" vertical="center" indent="1"/>
    </xf>
    <xf numFmtId="0" fontId="64" fillId="0" borderId="5" xfId="5" applyFont="1" applyBorder="1" applyAlignment="1">
      <alignment horizontal="left" vertical="center" indent="1"/>
    </xf>
    <xf numFmtId="0" fontId="67" fillId="0" borderId="7" xfId="5" applyFont="1" applyBorder="1" applyAlignment="1">
      <alignment horizontal="left" vertical="center" indent="2"/>
    </xf>
    <xf numFmtId="0" fontId="67" fillId="0" borderId="0" xfId="5" applyFont="1" applyAlignment="1">
      <alignment horizontal="left" vertical="center" indent="2"/>
    </xf>
    <xf numFmtId="0" fontId="67" fillId="0" borderId="5" xfId="5" applyFont="1" applyBorder="1" applyAlignment="1">
      <alignment horizontal="left" vertical="center" indent="2"/>
    </xf>
    <xf numFmtId="0" fontId="64" fillId="0" borderId="7" xfId="5" applyFont="1" applyBorder="1" applyAlignment="1">
      <alignment horizontal="left" vertical="center" indent="2"/>
    </xf>
    <xf numFmtId="0" fontId="64" fillId="0" borderId="0" xfId="5" applyFont="1" applyAlignment="1">
      <alignment horizontal="left" vertical="center" indent="2"/>
    </xf>
    <xf numFmtId="0" fontId="64" fillId="0" borderId="5" xfId="5" applyFont="1" applyBorder="1" applyAlignment="1">
      <alignment horizontal="left" vertical="center" indent="2"/>
    </xf>
    <xf numFmtId="0" fontId="64" fillId="0" borderId="2" xfId="5" applyFont="1" applyBorder="1" applyAlignment="1">
      <alignment horizontal="left" vertical="center" indent="2"/>
    </xf>
    <xf numFmtId="0" fontId="64" fillId="0" borderId="8" xfId="5" applyFont="1" applyBorder="1" applyAlignment="1">
      <alignment horizontal="left" vertical="center" indent="1"/>
    </xf>
    <xf numFmtId="0" fontId="64" fillId="0" borderId="9" xfId="5" applyFont="1" applyBorder="1" applyAlignment="1">
      <alignment horizontal="left" vertical="center" indent="1"/>
    </xf>
    <xf numFmtId="0" fontId="65" fillId="0" borderId="109" xfId="4" applyFont="1" applyBorder="1">
      <alignment vertical="center"/>
    </xf>
    <xf numFmtId="0" fontId="9" fillId="0" borderId="119" xfId="5" applyFont="1" applyBorder="1" applyAlignment="1">
      <alignment vertical="center" wrapText="1"/>
    </xf>
    <xf numFmtId="0" fontId="64" fillId="0" borderId="107" xfId="5" applyFont="1" applyBorder="1">
      <alignment vertical="center"/>
    </xf>
    <xf numFmtId="0" fontId="64" fillId="0" borderId="4" xfId="5" applyFont="1" applyBorder="1">
      <alignment vertical="center"/>
    </xf>
    <xf numFmtId="0" fontId="64" fillId="0" borderId="120" xfId="5" applyFont="1" applyBorder="1">
      <alignment vertical="center"/>
    </xf>
    <xf numFmtId="0" fontId="65" fillId="0" borderId="105" xfId="4" applyFont="1" applyBorder="1" applyAlignment="1">
      <alignment vertical="center" shrinkToFit="1"/>
    </xf>
    <xf numFmtId="0" fontId="64" fillId="6" borderId="102" xfId="5" applyFont="1" applyFill="1" applyBorder="1">
      <alignment vertical="center"/>
    </xf>
    <xf numFmtId="0" fontId="64" fillId="0" borderId="106" xfId="4" applyFont="1" applyBorder="1">
      <alignment vertical="center"/>
    </xf>
    <xf numFmtId="0" fontId="65" fillId="0" borderId="109" xfId="4" applyFont="1" applyBorder="1" applyAlignment="1">
      <alignment horizontal="right" vertical="center"/>
    </xf>
    <xf numFmtId="49" fontId="64" fillId="0" borderId="106" xfId="5" applyNumberFormat="1" applyFont="1" applyBorder="1" applyAlignment="1">
      <alignment horizontal="right" vertical="center"/>
    </xf>
    <xf numFmtId="49" fontId="64" fillId="0" borderId="0" xfId="5" applyNumberFormat="1" applyFont="1" applyAlignment="1">
      <alignment horizontal="right" vertical="center"/>
    </xf>
    <xf numFmtId="0" fontId="65" fillId="0" borderId="116" xfId="4" applyFont="1" applyBorder="1">
      <alignment vertical="center"/>
    </xf>
    <xf numFmtId="0" fontId="64" fillId="6" borderId="121" xfId="5" applyFont="1" applyFill="1" applyBorder="1">
      <alignment vertical="center"/>
    </xf>
    <xf numFmtId="0" fontId="64" fillId="6" borderId="122" xfId="5" applyFont="1" applyFill="1" applyBorder="1">
      <alignment vertical="center"/>
    </xf>
    <xf numFmtId="0" fontId="64" fillId="6" borderId="123" xfId="5" applyFont="1" applyFill="1" applyBorder="1">
      <alignment vertical="center"/>
    </xf>
    <xf numFmtId="0" fontId="64" fillId="6" borderId="124" xfId="5" applyFont="1" applyFill="1" applyBorder="1">
      <alignment vertical="center"/>
    </xf>
    <xf numFmtId="0" fontId="65" fillId="0" borderId="25" xfId="4" applyFont="1" applyBorder="1" applyAlignment="1">
      <alignment horizontal="right" vertical="center"/>
    </xf>
    <xf numFmtId="0" fontId="65" fillId="0" borderId="25" xfId="4" applyFont="1" applyBorder="1">
      <alignment vertical="center"/>
    </xf>
    <xf numFmtId="187" fontId="6" fillId="4" borderId="93" xfId="5" applyNumberFormat="1" applyFont="1" applyFill="1" applyBorder="1" applyAlignment="1">
      <alignment horizontal="center" vertical="center" shrinkToFit="1"/>
    </xf>
    <xf numFmtId="177" fontId="47" fillId="10" borderId="24" xfId="5" applyNumberFormat="1" applyFont="1" applyFill="1" applyBorder="1" applyAlignment="1">
      <alignment horizontal="left" vertical="center" wrapText="1" shrinkToFit="1"/>
    </xf>
    <xf numFmtId="185" fontId="70" fillId="10" borderId="93" xfId="5" applyNumberFormat="1" applyFont="1" applyFill="1" applyBorder="1" applyAlignment="1">
      <alignment horizontal="center" vertical="center"/>
    </xf>
    <xf numFmtId="185" fontId="71" fillId="10" borderId="93" xfId="5" applyNumberFormat="1" applyFont="1" applyFill="1" applyBorder="1" applyAlignment="1">
      <alignment horizontal="center" vertical="center"/>
    </xf>
    <xf numFmtId="38" fontId="6" fillId="0" borderId="57" xfId="1" applyFont="1" applyBorder="1" applyAlignment="1">
      <alignment vertical="center" shrinkToFit="1"/>
    </xf>
    <xf numFmtId="0" fontId="72" fillId="6" borderId="8" xfId="0" applyFont="1" applyFill="1" applyBorder="1">
      <alignment vertical="center"/>
    </xf>
    <xf numFmtId="0" fontId="72" fillId="0" borderId="0" xfId="0" applyFont="1">
      <alignment vertical="center"/>
    </xf>
    <xf numFmtId="0" fontId="72" fillId="0" borderId="10" xfId="0" applyFont="1" applyBorder="1">
      <alignment vertical="center"/>
    </xf>
    <xf numFmtId="0" fontId="6" fillId="3" borderId="0" xfId="0" applyFont="1" applyFill="1">
      <alignment vertical="center"/>
    </xf>
    <xf numFmtId="0" fontId="10" fillId="11" borderId="0" xfId="0" applyFont="1" applyFill="1" applyAlignment="1">
      <alignment horizontal="left" vertical="center" wrapText="1"/>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vertical="center" wrapText="1"/>
    </xf>
    <xf numFmtId="0" fontId="72" fillId="6" borderId="8" xfId="0" applyFont="1" applyFill="1" applyBorder="1">
      <alignment vertical="center"/>
    </xf>
    <xf numFmtId="0" fontId="72" fillId="6" borderId="17" xfId="0" applyFont="1" applyFill="1" applyBorder="1">
      <alignment vertical="center"/>
    </xf>
    <xf numFmtId="0" fontId="72" fillId="6" borderId="11" xfId="0" applyFont="1" applyFill="1" applyBorder="1">
      <alignment vertical="center"/>
    </xf>
    <xf numFmtId="0" fontId="72" fillId="6" borderId="12" xfId="0" applyFont="1" applyFill="1" applyBorder="1">
      <alignment vertical="center"/>
    </xf>
    <xf numFmtId="0" fontId="59" fillId="12" borderId="0" xfId="0" applyFont="1" applyFill="1" applyAlignment="1">
      <alignment vertical="center" wrapText="1"/>
    </xf>
    <xf numFmtId="0" fontId="51" fillId="12" borderId="0" xfId="0" applyFont="1" applyFill="1" applyAlignment="1">
      <alignment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0" fillId="6" borderId="0" xfId="0" applyFont="1" applyFill="1" applyAlignment="1">
      <alignment vertical="center" wrapText="1"/>
    </xf>
    <xf numFmtId="0" fontId="10" fillId="4" borderId="0" xfId="0" applyFont="1" applyFill="1" applyAlignment="1">
      <alignment vertical="center" wrapText="1"/>
    </xf>
    <xf numFmtId="0" fontId="9" fillId="0" borderId="26" xfId="0" applyFont="1" applyBorder="1" applyAlignment="1">
      <alignment horizontal="left" vertical="center"/>
    </xf>
    <xf numFmtId="0" fontId="9" fillId="0" borderId="28" xfId="0" applyFont="1" applyBorder="1" applyAlignment="1">
      <alignment horizontal="left" vertical="center"/>
    </xf>
    <xf numFmtId="0" fontId="9" fillId="0" borderId="26" xfId="0" applyFont="1" applyBorder="1" applyAlignment="1">
      <alignment horizontal="left" vertical="center" wrapText="1"/>
    </xf>
    <xf numFmtId="0" fontId="9" fillId="0" borderId="28" xfId="0" applyFont="1" applyBorder="1" applyAlignment="1">
      <alignment horizontal="left" vertical="center" wrapText="1"/>
    </xf>
    <xf numFmtId="0" fontId="9" fillId="0" borderId="6" xfId="0" applyFont="1" applyBorder="1" applyAlignment="1">
      <alignment horizontal="left" vertical="center" wrapText="1"/>
    </xf>
    <xf numFmtId="0" fontId="9" fillId="0" borderId="29" xfId="0" applyFont="1" applyBorder="1" applyAlignment="1">
      <alignment horizontal="left"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xf>
    <xf numFmtId="0" fontId="9" fillId="0" borderId="29" xfId="0" applyFont="1" applyBorder="1" applyAlignment="1">
      <alignment horizontal="left" vertical="center"/>
    </xf>
    <xf numFmtId="0" fontId="9" fillId="0" borderId="2" xfId="0" applyFont="1" applyBorder="1" applyAlignment="1">
      <alignment horizontal="left" vertical="center"/>
    </xf>
    <xf numFmtId="0" fontId="9" fillId="0" borderId="9" xfId="0" applyFont="1" applyBorder="1" applyAlignment="1">
      <alignment horizontal="left" vertical="center"/>
    </xf>
    <xf numFmtId="0" fontId="49" fillId="0" borderId="30" xfId="0" applyFont="1" applyBorder="1" applyAlignment="1">
      <alignment horizontal="center" vertical="center"/>
    </xf>
    <xf numFmtId="0" fontId="49" fillId="0" borderId="1" xfId="0" applyFont="1" applyBorder="1" applyAlignment="1">
      <alignment horizontal="center" vertical="center"/>
    </xf>
    <xf numFmtId="0" fontId="8" fillId="0" borderId="55" xfId="0" applyFont="1" applyBorder="1" applyAlignment="1">
      <alignment horizontal="center" vertical="center"/>
    </xf>
    <xf numFmtId="0" fontId="0" fillId="0" borderId="58" xfId="0" applyBorder="1" applyAlignment="1">
      <alignment horizontal="center" vertical="center"/>
    </xf>
    <xf numFmtId="38" fontId="19" fillId="4" borderId="81" xfId="1" applyFont="1" applyFill="1" applyBorder="1" applyAlignment="1">
      <alignment horizontal="right" vertical="center"/>
    </xf>
    <xf numFmtId="38" fontId="21" fillId="4" borderId="58" xfId="1" applyFont="1" applyFill="1" applyBorder="1" applyAlignment="1">
      <alignment horizontal="right" vertical="center"/>
    </xf>
    <xf numFmtId="38" fontId="21" fillId="4" borderId="82" xfId="1" applyFont="1" applyFill="1" applyBorder="1" applyAlignment="1">
      <alignment horizontal="right" vertical="center"/>
    </xf>
    <xf numFmtId="38" fontId="21" fillId="4" borderId="56" xfId="1" applyFont="1" applyFill="1" applyBorder="1" applyAlignment="1">
      <alignment horizontal="right" vertical="center"/>
    </xf>
    <xf numFmtId="38" fontId="19" fillId="4" borderId="55" xfId="1" applyFont="1" applyFill="1" applyBorder="1" applyAlignment="1">
      <alignment horizontal="right" vertical="center"/>
    </xf>
    <xf numFmtId="38" fontId="19" fillId="4" borderId="58" xfId="1" applyFont="1" applyFill="1" applyBorder="1" applyAlignment="1">
      <alignment horizontal="right" vertical="center"/>
    </xf>
    <xf numFmtId="0" fontId="8" fillId="6" borderId="7" xfId="0" applyFont="1" applyFill="1" applyBorder="1" applyAlignment="1">
      <alignment horizontal="center" vertical="center"/>
    </xf>
    <xf numFmtId="0" fontId="0" fillId="6" borderId="0" xfId="0" applyFill="1" applyAlignment="1">
      <alignment horizontal="center" vertical="center"/>
    </xf>
    <xf numFmtId="38" fontId="8" fillId="6" borderId="79" xfId="1" applyFont="1" applyFill="1" applyBorder="1" applyAlignment="1">
      <alignment horizontal="right" vertical="center"/>
    </xf>
    <xf numFmtId="38" fontId="0" fillId="6" borderId="0" xfId="1" applyFont="1" applyFill="1" applyBorder="1" applyAlignment="1">
      <alignment horizontal="right" vertical="center"/>
    </xf>
    <xf numFmtId="38" fontId="0" fillId="6" borderId="80" xfId="1" applyFont="1" applyFill="1" applyBorder="1" applyAlignment="1">
      <alignment horizontal="right" vertical="center"/>
    </xf>
    <xf numFmtId="38" fontId="0" fillId="6" borderId="5" xfId="1" applyFont="1" applyFill="1" applyBorder="1" applyAlignment="1">
      <alignment horizontal="right" vertical="center"/>
    </xf>
    <xf numFmtId="38" fontId="8" fillId="6" borderId="7" xfId="1" applyFont="1" applyFill="1" applyBorder="1" applyAlignment="1">
      <alignment horizontal="right" vertical="center"/>
    </xf>
    <xf numFmtId="38" fontId="19" fillId="4" borderId="0" xfId="1" applyFont="1" applyFill="1" applyBorder="1" applyAlignment="1">
      <alignment horizontal="right" vertical="center"/>
    </xf>
    <xf numFmtId="38" fontId="21" fillId="4" borderId="0" xfId="1" applyFont="1" applyFill="1" applyBorder="1" applyAlignment="1">
      <alignment horizontal="right" vertical="center"/>
    </xf>
    <xf numFmtId="38" fontId="21" fillId="4" borderId="5" xfId="1" applyFont="1" applyFill="1" applyBorder="1" applyAlignment="1">
      <alignment horizontal="right" vertical="center"/>
    </xf>
    <xf numFmtId="0" fontId="19" fillId="6" borderId="7" xfId="0" applyFont="1" applyFill="1" applyBorder="1" applyAlignment="1">
      <alignment horizontal="center" vertical="center"/>
    </xf>
    <xf numFmtId="0" fontId="21" fillId="6" borderId="0" xfId="0" applyFont="1" applyFill="1" applyAlignment="1">
      <alignment horizontal="center" vertical="center"/>
    </xf>
    <xf numFmtId="38" fontId="19" fillId="6" borderId="79" xfId="1" applyFont="1" applyFill="1" applyBorder="1" applyAlignment="1">
      <alignment horizontal="right" vertical="center"/>
    </xf>
    <xf numFmtId="38" fontId="21" fillId="6" borderId="0" xfId="1" applyFont="1" applyFill="1" applyBorder="1" applyAlignment="1">
      <alignment horizontal="right" vertical="center"/>
    </xf>
    <xf numFmtId="38" fontId="21" fillId="6" borderId="80" xfId="1" applyFont="1" applyFill="1" applyBorder="1" applyAlignment="1">
      <alignment horizontal="right" vertical="center"/>
    </xf>
    <xf numFmtId="38" fontId="21" fillId="6" borderId="5" xfId="1" applyFont="1" applyFill="1" applyBorder="1" applyAlignment="1">
      <alignment horizontal="right" vertical="center"/>
    </xf>
    <xf numFmtId="38" fontId="19" fillId="6" borderId="7" xfId="1" applyFont="1" applyFill="1" applyBorder="1" applyAlignment="1">
      <alignment horizontal="right" vertical="center"/>
    </xf>
    <xf numFmtId="38" fontId="19" fillId="4" borderId="7" xfId="1" applyFont="1" applyFill="1" applyBorder="1" applyAlignment="1">
      <alignment horizontal="right" vertical="center"/>
    </xf>
    <xf numFmtId="0" fontId="8" fillId="0" borderId="2" xfId="0" applyFont="1" applyBorder="1" applyAlignment="1">
      <alignment horizontal="center" vertical="center"/>
    </xf>
    <xf numFmtId="0" fontId="0" fillId="0" borderId="8" xfId="0" applyBorder="1" applyAlignment="1">
      <alignment horizontal="center" vertical="center"/>
    </xf>
    <xf numFmtId="0" fontId="8" fillId="0" borderId="78" xfId="0" applyFont="1"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0" fillId="0" borderId="3" xfId="0" applyBorder="1" applyAlignment="1">
      <alignment horizontal="center" vertical="center"/>
    </xf>
    <xf numFmtId="0" fontId="8" fillId="0" borderId="77" xfId="0" applyFont="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8" fillId="0" borderId="3" xfId="0" applyFont="1" applyBorder="1" applyAlignment="1">
      <alignment horizontal="center" vertical="center"/>
    </xf>
    <xf numFmtId="0" fontId="8" fillId="0" borderId="99" xfId="0" applyFont="1" applyBorder="1" applyAlignment="1">
      <alignment horizontal="center" vertical="center"/>
    </xf>
    <xf numFmtId="0" fontId="0" fillId="0" borderId="99" xfId="0" applyBorder="1" applyAlignment="1">
      <alignment horizontal="center" vertical="center"/>
    </xf>
    <xf numFmtId="38" fontId="19" fillId="4" borderId="99" xfId="1" applyFont="1" applyFill="1" applyBorder="1" applyAlignment="1">
      <alignment horizontal="right" vertical="center"/>
    </xf>
    <xf numFmtId="38" fontId="21" fillId="4" borderId="99" xfId="1" applyFont="1" applyFill="1" applyBorder="1" applyAlignment="1">
      <alignment horizontal="right" vertical="center"/>
    </xf>
    <xf numFmtId="0" fontId="8" fillId="0" borderId="99" xfId="0" applyFont="1" applyBorder="1" applyAlignment="1">
      <alignment horizontal="left" vertical="center"/>
    </xf>
    <xf numFmtId="0" fontId="0" fillId="0" borderId="99" xfId="0" applyBorder="1" applyAlignment="1">
      <alignment horizontal="left" vertical="center"/>
    </xf>
    <xf numFmtId="0" fontId="8" fillId="0" borderId="26" xfId="0" applyFont="1" applyBorder="1" applyAlignment="1">
      <alignment horizontal="center" vertical="center"/>
    </xf>
    <xf numFmtId="0" fontId="0" fillId="0" borderId="27" xfId="0" applyBorder="1" applyAlignment="1">
      <alignment horizontal="center" vertical="center"/>
    </xf>
    <xf numFmtId="0" fontId="8" fillId="0" borderId="75" xfId="0" applyFont="1" applyBorder="1" applyAlignment="1">
      <alignment horizontal="center" vertical="center"/>
    </xf>
    <xf numFmtId="0" fontId="0" fillId="0" borderId="76" xfId="0" applyBorder="1" applyAlignment="1">
      <alignment horizontal="center" vertical="center"/>
    </xf>
    <xf numFmtId="0" fontId="8" fillId="0" borderId="27" xfId="0" applyFont="1" applyBorder="1" applyAlignment="1">
      <alignment horizontal="center" vertical="center"/>
    </xf>
    <xf numFmtId="0" fontId="0" fillId="0" borderId="28" xfId="0" applyBorder="1" applyAlignment="1">
      <alignment horizontal="center" vertical="center"/>
    </xf>
    <xf numFmtId="0" fontId="8" fillId="0" borderId="4" xfId="0" applyFont="1" applyBorder="1">
      <alignment vertical="center"/>
    </xf>
    <xf numFmtId="0" fontId="0" fillId="0" borderId="4" xfId="0" applyBorder="1">
      <alignment vertical="center"/>
    </xf>
    <xf numFmtId="38" fontId="19" fillId="4" borderId="4" xfId="1" applyFont="1" applyFill="1" applyBorder="1" applyAlignment="1">
      <alignment horizontal="right" vertical="center"/>
    </xf>
    <xf numFmtId="38" fontId="21" fillId="4" borderId="4" xfId="1" applyFont="1" applyFill="1" applyBorder="1" applyAlignment="1">
      <alignment horizontal="right" vertical="center"/>
    </xf>
    <xf numFmtId="0" fontId="8" fillId="11" borderId="4" xfId="0" applyFont="1" applyFill="1" applyBorder="1" applyAlignment="1">
      <alignment horizontal="left" vertical="center"/>
    </xf>
    <xf numFmtId="0" fontId="0" fillId="11" borderId="4" xfId="0" applyFill="1" applyBorder="1" applyAlignment="1">
      <alignment horizontal="left" vertical="center"/>
    </xf>
    <xf numFmtId="0" fontId="19" fillId="11" borderId="4" xfId="0" applyFont="1" applyFill="1" applyBorder="1" applyAlignment="1">
      <alignment horizontal="left" vertical="center"/>
    </xf>
    <xf numFmtId="0" fontId="21" fillId="11" borderId="4" xfId="0" applyFont="1" applyFill="1" applyBorder="1" applyAlignment="1">
      <alignment horizontal="left" vertical="center"/>
    </xf>
    <xf numFmtId="0" fontId="8" fillId="0" borderId="25" xfId="0" applyFont="1" applyBorder="1" applyAlignment="1">
      <alignment horizontal="center" vertical="center"/>
    </xf>
    <xf numFmtId="0" fontId="0" fillId="0" borderId="25" xfId="0" applyBorder="1" applyAlignment="1">
      <alignment horizontal="center" vertical="center"/>
    </xf>
    <xf numFmtId="0" fontId="8" fillId="4" borderId="25" xfId="0" applyFont="1" applyFill="1" applyBorder="1" applyAlignment="1">
      <alignment horizontal="center" vertical="center"/>
    </xf>
    <xf numFmtId="0" fontId="0" fillId="4" borderId="25" xfId="0" applyFill="1" applyBorder="1" applyAlignment="1">
      <alignment horizontal="center" vertical="center"/>
    </xf>
    <xf numFmtId="0" fontId="8" fillId="0" borderId="30" xfId="0" applyFont="1" applyBorder="1">
      <alignment vertical="center"/>
    </xf>
    <xf numFmtId="0" fontId="0" fillId="0" borderId="30" xfId="0" applyBorder="1">
      <alignment vertical="center"/>
    </xf>
    <xf numFmtId="38" fontId="19" fillId="4" borderId="30" xfId="1" applyFont="1" applyFill="1" applyBorder="1" applyAlignment="1">
      <alignment horizontal="right" vertical="center"/>
    </xf>
    <xf numFmtId="38" fontId="21" fillId="4" borderId="30" xfId="1" applyFont="1" applyFill="1" applyBorder="1" applyAlignment="1">
      <alignment horizontal="right" vertical="center"/>
    </xf>
    <xf numFmtId="0" fontId="19" fillId="11" borderId="30" xfId="0" applyFont="1" applyFill="1" applyBorder="1" applyAlignment="1">
      <alignment horizontal="left" vertical="center"/>
    </xf>
    <xf numFmtId="0" fontId="21" fillId="11" borderId="30" xfId="0" applyFont="1" applyFill="1" applyBorder="1" applyAlignment="1">
      <alignment horizontal="left" vertical="center"/>
    </xf>
    <xf numFmtId="0" fontId="8" fillId="0" borderId="25" xfId="0" applyFont="1" applyBorder="1">
      <alignment vertical="center"/>
    </xf>
    <xf numFmtId="38" fontId="19" fillId="6" borderId="25" xfId="1" applyFont="1" applyFill="1" applyBorder="1" applyAlignment="1">
      <alignment vertical="center"/>
    </xf>
    <xf numFmtId="0" fontId="19" fillId="6" borderId="25" xfId="0" applyFont="1" applyFill="1" applyBorder="1">
      <alignment vertical="center"/>
    </xf>
    <xf numFmtId="0" fontId="8" fillId="6" borderId="0" xfId="0" applyFont="1" applyFill="1" applyAlignment="1">
      <alignment horizontal="right" vertical="center"/>
    </xf>
    <xf numFmtId="181" fontId="8" fillId="4" borderId="0" xfId="13" applyNumberFormat="1" applyFont="1" applyFill="1" applyAlignment="1">
      <alignment horizontal="right"/>
    </xf>
    <xf numFmtId="0" fontId="20" fillId="3" borderId="0" xfId="0" applyFont="1" applyFill="1" applyAlignment="1">
      <alignment horizontal="left" vertical="center"/>
    </xf>
    <xf numFmtId="0" fontId="8" fillId="4" borderId="0" xfId="0" applyFont="1" applyFill="1" applyAlignment="1">
      <alignment horizontal="left" vertical="center"/>
    </xf>
    <xf numFmtId="0" fontId="17" fillId="4" borderId="0" xfId="0" applyFont="1" applyFill="1" applyAlignment="1">
      <alignment horizontal="right" vertical="center"/>
    </xf>
    <xf numFmtId="0" fontId="25" fillId="4" borderId="0" xfId="0" applyFont="1" applyFill="1" applyAlignment="1">
      <alignment horizontal="right" vertical="center"/>
    </xf>
    <xf numFmtId="180" fontId="6" fillId="0" borderId="0" xfId="5" applyNumberFormat="1" applyFont="1" applyAlignment="1">
      <alignment horizontal="center" vertical="center" wrapText="1"/>
    </xf>
    <xf numFmtId="189" fontId="6" fillId="0" borderId="0" xfId="5" applyNumberFormat="1" applyFont="1" applyAlignment="1">
      <alignment horizontal="center" vertical="center" shrinkToFit="1"/>
    </xf>
    <xf numFmtId="0" fontId="6" fillId="0" borderId="0" xfId="5" applyFont="1" applyAlignment="1">
      <alignment horizontal="center" vertical="center" wrapText="1"/>
    </xf>
    <xf numFmtId="0" fontId="6" fillId="0" borderId="0" xfId="5" applyFont="1">
      <alignment vertical="center"/>
    </xf>
    <xf numFmtId="0" fontId="6" fillId="0" borderId="86" xfId="5" applyFont="1" applyBorder="1" applyAlignment="1">
      <alignment vertical="center" wrapText="1"/>
    </xf>
    <xf numFmtId="0" fontId="6" fillId="0" borderId="0" xfId="5" applyFont="1" applyAlignment="1">
      <alignment vertical="center" wrapText="1"/>
    </xf>
    <xf numFmtId="0" fontId="5" fillId="2" borderId="24" xfId="5" applyFont="1" applyFill="1" applyBorder="1" applyAlignment="1">
      <alignment horizontal="center" vertical="center" wrapText="1"/>
    </xf>
    <xf numFmtId="0" fontId="5" fillId="2" borderId="24" xfId="5" applyFont="1" applyFill="1" applyBorder="1" applyAlignment="1">
      <alignment horizontal="center" vertical="center"/>
    </xf>
    <xf numFmtId="0" fontId="48" fillId="0" borderId="0" xfId="5" applyFont="1" applyAlignment="1">
      <alignment horizontal="left" vertical="top" wrapText="1"/>
    </xf>
    <xf numFmtId="0" fontId="48" fillId="0" borderId="0" xfId="5" applyFont="1" applyAlignment="1">
      <alignment horizontal="left" vertical="top"/>
    </xf>
    <xf numFmtId="0" fontId="5" fillId="2" borderId="63" xfId="5" applyFont="1" applyFill="1" applyBorder="1" applyAlignment="1">
      <alignment horizontal="center" vertical="center" wrapText="1"/>
    </xf>
    <xf numFmtId="0" fontId="5" fillId="2" borderId="91" xfId="5" applyFont="1" applyFill="1" applyBorder="1" applyAlignment="1">
      <alignment horizontal="center" vertical="center" wrapText="1"/>
    </xf>
    <xf numFmtId="0" fontId="5" fillId="2" borderId="86" xfId="5" applyFont="1" applyFill="1" applyBorder="1" applyAlignment="1">
      <alignment horizontal="center" vertical="center" wrapText="1"/>
    </xf>
    <xf numFmtId="0" fontId="5" fillId="2" borderId="0" xfId="5" applyFont="1" applyFill="1" applyAlignment="1">
      <alignment horizontal="center" vertical="center" wrapText="1"/>
    </xf>
    <xf numFmtId="0" fontId="5" fillId="2" borderId="50" xfId="5" applyFont="1" applyFill="1" applyBorder="1" applyAlignment="1">
      <alignment horizontal="center" vertical="center" wrapText="1"/>
    </xf>
    <xf numFmtId="0" fontId="5" fillId="2" borderId="92" xfId="5" applyFont="1" applyFill="1" applyBorder="1" applyAlignment="1">
      <alignment horizontal="center" vertical="center" wrapText="1"/>
    </xf>
    <xf numFmtId="0" fontId="64" fillId="4" borderId="6" xfId="5" applyFont="1" applyFill="1" applyBorder="1" applyAlignment="1">
      <alignment horizontal="center" vertical="center" wrapText="1"/>
    </xf>
    <xf numFmtId="0" fontId="64" fillId="4" borderId="3" xfId="5" applyFont="1" applyFill="1" applyBorder="1" applyAlignment="1">
      <alignment horizontal="center" vertical="center" wrapText="1"/>
    </xf>
    <xf numFmtId="0" fontId="64" fillId="4" borderId="29" xfId="5" applyFont="1" applyFill="1" applyBorder="1" applyAlignment="1">
      <alignment horizontal="center" vertical="center" wrapText="1"/>
    </xf>
    <xf numFmtId="0" fontId="64" fillId="4" borderId="25" xfId="5" applyFont="1" applyFill="1" applyBorder="1" applyAlignment="1">
      <alignment horizontal="left" vertical="center"/>
    </xf>
    <xf numFmtId="0" fontId="64" fillId="4" borderId="26" xfId="5" applyFont="1" applyFill="1" applyBorder="1" applyAlignment="1">
      <alignment horizontal="left" vertical="center"/>
    </xf>
    <xf numFmtId="0" fontId="64" fillId="0" borderId="7" xfId="5" applyFont="1" applyBorder="1" applyAlignment="1">
      <alignment horizontal="left" vertical="center" wrapText="1"/>
    </xf>
    <xf numFmtId="0" fontId="64" fillId="0" borderId="0" xfId="5" applyFont="1" applyAlignment="1">
      <alignment horizontal="left" vertical="center" wrapText="1"/>
    </xf>
    <xf numFmtId="0" fontId="64" fillId="0" borderId="5" xfId="5" applyFont="1" applyBorder="1" applyAlignment="1">
      <alignment horizontal="left" vertical="center" wrapText="1"/>
    </xf>
    <xf numFmtId="0" fontId="65" fillId="14" borderId="115" xfId="4" applyFont="1" applyFill="1" applyBorder="1" applyAlignment="1">
      <alignment horizontal="center" vertical="center"/>
    </xf>
    <xf numFmtId="0" fontId="65" fillId="14" borderId="114" xfId="4" applyFont="1" applyFill="1" applyBorder="1" applyAlignment="1">
      <alignment horizontal="center" vertical="center"/>
    </xf>
    <xf numFmtId="0" fontId="44" fillId="14" borderId="113" xfId="5" applyFont="1" applyFill="1" applyBorder="1" applyAlignment="1">
      <alignment vertical="center" wrapText="1"/>
    </xf>
    <xf numFmtId="0" fontId="44" fillId="14" borderId="108" xfId="5" applyFont="1" applyFill="1" applyBorder="1" applyAlignment="1">
      <alignment vertical="center" wrapText="1"/>
    </xf>
    <xf numFmtId="0" fontId="64" fillId="0" borderId="0" xfId="5" applyFont="1" applyAlignment="1">
      <alignment vertical="center" wrapText="1"/>
    </xf>
    <xf numFmtId="0" fontId="65" fillId="4" borderId="112" xfId="4" applyFont="1" applyFill="1" applyBorder="1" applyAlignment="1">
      <alignment horizontal="center" vertical="center"/>
    </xf>
    <xf numFmtId="0" fontId="65" fillId="4" borderId="110" xfId="4" applyFont="1" applyFill="1" applyBorder="1" applyAlignment="1">
      <alignment horizontal="center" vertical="center"/>
    </xf>
    <xf numFmtId="0" fontId="64" fillId="15" borderId="8" xfId="5" applyFont="1" applyFill="1" applyBorder="1" applyAlignment="1">
      <alignment horizontal="center" vertical="center"/>
    </xf>
    <xf numFmtId="0" fontId="40" fillId="0" borderId="42" xfId="8" applyFont="1" applyBorder="1" applyAlignment="1">
      <alignment horizontal="center" vertical="center" shrinkToFit="1"/>
    </xf>
    <xf numFmtId="0" fontId="27" fillId="0" borderId="43" xfId="0" applyFont="1" applyBorder="1" applyAlignment="1">
      <alignment horizontal="center" vertical="center"/>
    </xf>
    <xf numFmtId="180" fontId="38" fillId="0" borderId="26" xfId="8" applyNumberFormat="1" applyFont="1" applyBorder="1" applyAlignment="1">
      <alignment horizontal="center" vertical="center"/>
    </xf>
    <xf numFmtId="180" fontId="38" fillId="0" borderId="28" xfId="8" applyNumberFormat="1" applyFont="1" applyBorder="1" applyAlignment="1">
      <alignment horizontal="center" vertical="center"/>
    </xf>
    <xf numFmtId="180" fontId="36" fillId="11" borderId="26" xfId="8" applyNumberFormat="1" applyFont="1" applyFill="1" applyBorder="1" applyAlignment="1">
      <alignment horizontal="left" vertical="center"/>
    </xf>
    <xf numFmtId="180" fontId="36" fillId="11" borderId="28" xfId="8" applyNumberFormat="1" applyFont="1" applyFill="1" applyBorder="1" applyAlignment="1">
      <alignment horizontal="left" vertical="center"/>
    </xf>
    <xf numFmtId="180" fontId="36" fillId="11" borderId="6" xfId="8" applyNumberFormat="1" applyFont="1" applyFill="1" applyBorder="1" applyAlignment="1">
      <alignment horizontal="left" vertical="center"/>
    </xf>
    <xf numFmtId="180" fontId="36" fillId="11" borderId="29" xfId="8" applyNumberFormat="1" applyFont="1" applyFill="1" applyBorder="1" applyAlignment="1">
      <alignment horizontal="left" vertical="center"/>
    </xf>
    <xf numFmtId="178" fontId="37" fillId="9" borderId="64" xfId="12" applyNumberFormat="1" applyFont="1" applyFill="1" applyBorder="1" applyAlignment="1">
      <alignment horizontal="center" vertical="justify"/>
    </xf>
    <xf numFmtId="178" fontId="37" fillId="9" borderId="65" xfId="12" applyNumberFormat="1" applyFont="1" applyFill="1" applyBorder="1" applyAlignment="1">
      <alignment horizontal="center" vertical="justify"/>
    </xf>
    <xf numFmtId="0" fontId="41" fillId="3" borderId="48" xfId="0" applyFont="1" applyFill="1" applyBorder="1" applyAlignment="1">
      <alignment horizontal="center" vertical="center"/>
    </xf>
    <xf numFmtId="0" fontId="41" fillId="3" borderId="54" xfId="0" applyFont="1" applyFill="1" applyBorder="1" applyAlignment="1">
      <alignment horizontal="center" vertical="center"/>
    </xf>
    <xf numFmtId="0" fontId="6" fillId="0" borderId="95" xfId="0" applyFont="1" applyBorder="1" applyAlignment="1">
      <alignment horizontal="center" vertical="center" shrinkToFit="1"/>
    </xf>
    <xf numFmtId="0" fontId="6" fillId="0" borderId="96" xfId="0" applyFont="1" applyBorder="1" applyAlignment="1">
      <alignment horizontal="center" vertical="center" shrinkToFit="1"/>
    </xf>
    <xf numFmtId="38" fontId="6" fillId="4" borderId="46" xfId="1" applyFont="1" applyFill="1" applyBorder="1" applyAlignment="1">
      <alignment horizontal="center" vertical="center"/>
    </xf>
    <xf numFmtId="38" fontId="6" fillId="4" borderId="47" xfId="1" applyFont="1" applyFill="1" applyBorder="1" applyAlignment="1">
      <alignment horizontal="center" vertical="center"/>
    </xf>
    <xf numFmtId="38" fontId="6" fillId="4" borderId="49" xfId="1" applyFont="1" applyFill="1" applyBorder="1" applyAlignment="1">
      <alignment horizontal="right" vertical="center"/>
    </xf>
    <xf numFmtId="38" fontId="6" fillId="4" borderId="53" xfId="1" applyFont="1" applyFill="1" applyBorder="1" applyAlignment="1">
      <alignment horizontal="right" vertical="center"/>
    </xf>
    <xf numFmtId="38" fontId="6" fillId="4" borderId="48" xfId="1" applyFont="1" applyFill="1" applyBorder="1" applyAlignment="1">
      <alignment horizontal="right" vertical="center"/>
    </xf>
    <xf numFmtId="38" fontId="6" fillId="4" borderId="54" xfId="1" applyFont="1" applyFill="1" applyBorder="1" applyAlignment="1">
      <alignment horizontal="right" vertical="center"/>
    </xf>
    <xf numFmtId="38" fontId="6" fillId="4" borderId="26" xfId="1" applyFont="1" applyFill="1" applyBorder="1" applyAlignment="1">
      <alignment horizontal="right" vertical="center"/>
    </xf>
    <xf numFmtId="38" fontId="6" fillId="4" borderId="28" xfId="1" applyFont="1" applyFill="1" applyBorder="1" applyAlignment="1">
      <alignment horizontal="right" vertical="center"/>
    </xf>
    <xf numFmtId="38" fontId="41" fillId="4" borderId="97" xfId="1" applyFont="1" applyFill="1" applyBorder="1" applyAlignment="1">
      <alignment horizontal="right" vertical="center"/>
    </xf>
    <xf numFmtId="38" fontId="41" fillId="4" borderId="59" xfId="1" applyFont="1" applyFill="1" applyBorder="1" applyAlignment="1">
      <alignment horizontal="right" vertical="center"/>
    </xf>
    <xf numFmtId="178" fontId="37" fillId="9" borderId="86" xfId="12" applyNumberFormat="1" applyFont="1" applyFill="1" applyBorder="1" applyAlignment="1">
      <alignment horizontal="center" vertical="justify"/>
    </xf>
    <xf numFmtId="178" fontId="37" fillId="9" borderId="0" xfId="12" applyNumberFormat="1" applyFont="1" applyFill="1" applyAlignment="1">
      <alignment horizontal="center" vertical="justify"/>
    </xf>
    <xf numFmtId="0" fontId="41" fillId="0" borderId="26" xfId="0" applyFont="1" applyBorder="1" applyAlignment="1">
      <alignment horizontal="left" vertical="center"/>
    </xf>
    <xf numFmtId="0" fontId="41" fillId="0" borderId="27" xfId="0" applyFont="1" applyBorder="1" applyAlignment="1">
      <alignment horizontal="left" vertical="center"/>
    </xf>
    <xf numFmtId="38" fontId="6" fillId="11" borderId="26" xfId="1" applyFont="1" applyFill="1" applyBorder="1" applyAlignment="1">
      <alignment horizontal="left" vertical="center"/>
    </xf>
    <xf numFmtId="38" fontId="6" fillId="11" borderId="27" xfId="1" applyFont="1" applyFill="1" applyBorder="1" applyAlignment="1">
      <alignment horizontal="left" vertical="center"/>
    </xf>
    <xf numFmtId="38" fontId="6" fillId="11" borderId="28" xfId="1" applyFont="1" applyFill="1" applyBorder="1" applyAlignment="1">
      <alignment horizontal="left" vertical="center"/>
    </xf>
    <xf numFmtId="0" fontId="30" fillId="0" borderId="0" xfId="5" applyFont="1" applyAlignment="1">
      <alignment horizontal="left" vertical="center"/>
    </xf>
    <xf numFmtId="0" fontId="7" fillId="0" borderId="0" xfId="5" applyFont="1" applyAlignment="1">
      <alignment horizontal="center" vertical="center"/>
    </xf>
    <xf numFmtId="38" fontId="6" fillId="4" borderId="97" xfId="1" applyFont="1" applyFill="1" applyBorder="1" applyAlignment="1">
      <alignment horizontal="right" vertical="center"/>
    </xf>
    <xf numFmtId="38" fontId="6" fillId="4" borderId="59" xfId="1" applyFont="1" applyFill="1" applyBorder="1" applyAlignment="1">
      <alignment horizontal="right" vertical="center"/>
    </xf>
    <xf numFmtId="0" fontId="48" fillId="0" borderId="0" xfId="5" applyFont="1" applyAlignment="1">
      <alignment vertical="center" wrapText="1"/>
    </xf>
    <xf numFmtId="0" fontId="11" fillId="0" borderId="0" xfId="5" applyFont="1" applyAlignment="1">
      <alignment vertical="center" wrapText="1"/>
    </xf>
    <xf numFmtId="38" fontId="6" fillId="11" borderId="6" xfId="1" applyFont="1" applyFill="1" applyBorder="1" applyAlignment="1">
      <alignment horizontal="left" vertical="center"/>
    </xf>
    <xf numFmtId="38" fontId="6" fillId="11" borderId="3" xfId="1" applyFont="1" applyFill="1" applyBorder="1" applyAlignment="1">
      <alignment horizontal="left" vertical="center"/>
    </xf>
    <xf numFmtId="38" fontId="6" fillId="11" borderId="29" xfId="1" applyFont="1" applyFill="1" applyBorder="1" applyAlignment="1">
      <alignment horizontal="left" vertical="center"/>
    </xf>
    <xf numFmtId="180" fontId="40" fillId="0" borderId="67" xfId="8" applyNumberFormat="1" applyFont="1" applyBorder="1" applyAlignment="1">
      <alignment horizontal="center" vertical="center"/>
    </xf>
    <xf numFmtId="180" fontId="40" fillId="0" borderId="89" xfId="8" applyNumberFormat="1" applyFont="1" applyBorder="1" applyAlignment="1">
      <alignment horizontal="center" vertical="center"/>
    </xf>
    <xf numFmtId="0" fontId="34" fillId="3" borderId="66" xfId="0" applyFont="1" applyFill="1" applyBorder="1" applyAlignment="1">
      <alignment horizontal="center" vertical="center" shrinkToFit="1"/>
    </xf>
    <xf numFmtId="0" fontId="34" fillId="3" borderId="87" xfId="0" applyFont="1" applyFill="1" applyBorder="1" applyAlignment="1">
      <alignment horizontal="center" vertical="center" shrinkToFit="1"/>
    </xf>
    <xf numFmtId="0" fontId="34" fillId="3" borderId="90" xfId="0" applyFont="1" applyFill="1" applyBorder="1" applyAlignment="1">
      <alignment horizontal="center" vertical="center" shrinkToFit="1"/>
    </xf>
    <xf numFmtId="180" fontId="40" fillId="0" borderId="20" xfId="8" applyNumberFormat="1" applyFont="1" applyBorder="1" applyAlignment="1">
      <alignment horizontal="center" vertical="center"/>
    </xf>
    <xf numFmtId="0" fontId="0" fillId="0" borderId="21" xfId="0" applyBorder="1" applyAlignment="1">
      <alignment horizontal="center" vertical="center"/>
    </xf>
    <xf numFmtId="180" fontId="40" fillId="0" borderId="37" xfId="8" applyNumberFormat="1" applyFont="1"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40" fillId="3" borderId="13" xfId="8" applyFont="1" applyFill="1" applyBorder="1" applyAlignment="1">
      <alignment horizontal="center" vertical="center" wrapText="1" shrinkToFit="1" readingOrder="1"/>
    </xf>
    <xf numFmtId="0" fontId="40" fillId="3" borderId="14" xfId="8" applyFont="1" applyFill="1" applyBorder="1" applyAlignment="1">
      <alignment horizontal="center" vertical="center" wrapText="1" shrinkToFit="1" readingOrder="1"/>
    </xf>
    <xf numFmtId="0" fontId="40" fillId="3" borderId="26" xfId="8" applyFont="1" applyFill="1" applyBorder="1" applyAlignment="1">
      <alignment horizontal="center" vertical="center" wrapText="1" shrinkToFit="1" readingOrder="1"/>
    </xf>
    <xf numFmtId="0" fontId="40" fillId="3" borderId="28" xfId="8" applyFont="1" applyFill="1" applyBorder="1" applyAlignment="1">
      <alignment horizontal="center" vertical="center" wrapText="1" shrinkToFit="1" readingOrder="1"/>
    </xf>
    <xf numFmtId="0" fontId="40" fillId="3" borderId="88" xfId="8" applyFont="1" applyFill="1" applyBorder="1" applyAlignment="1">
      <alignment horizontal="center" vertical="center" wrapText="1" shrinkToFit="1" readingOrder="1"/>
    </xf>
    <xf numFmtId="0" fontId="6" fillId="11" borderId="41" xfId="5" applyNumberFormat="1" applyFont="1" applyFill="1" applyBorder="1" applyAlignment="1">
      <alignment horizontal="center" vertical="center" shrinkToFit="1"/>
    </xf>
    <xf numFmtId="0" fontId="6" fillId="11" borderId="24" xfId="5" applyNumberFormat="1" applyFont="1" applyFill="1" applyBorder="1" applyAlignment="1">
      <alignment horizontal="center" vertical="center" shrinkToFit="1"/>
    </xf>
    <xf numFmtId="0" fontId="6" fillId="11" borderId="93" xfId="5" applyNumberFormat="1" applyFont="1" applyFill="1" applyBorder="1" applyAlignment="1">
      <alignment horizontal="center" vertical="center" shrinkToFit="1"/>
    </xf>
    <xf numFmtId="0" fontId="47" fillId="2" borderId="63" xfId="5" applyFont="1" applyFill="1" applyBorder="1" applyAlignment="1">
      <alignment horizontal="center" vertical="center" wrapText="1"/>
    </xf>
    <xf numFmtId="0" fontId="36" fillId="4" borderId="6" xfId="12" applyFont="1" applyFill="1" applyBorder="1" applyAlignment="1">
      <alignment vertical="center" wrapText="1"/>
    </xf>
    <xf numFmtId="180" fontId="38" fillId="0" borderId="29" xfId="8" applyNumberFormat="1" applyFont="1" applyBorder="1" applyAlignment="1">
      <alignment horizontal="center" vertical="center"/>
    </xf>
    <xf numFmtId="38" fontId="35" fillId="11" borderId="29" xfId="1" applyFont="1" applyFill="1" applyBorder="1" applyAlignment="1">
      <alignment vertical="center"/>
    </xf>
    <xf numFmtId="180" fontId="5" fillId="0" borderId="26" xfId="8" applyNumberFormat="1" applyFont="1" applyBorder="1" applyAlignment="1">
      <alignment horizontal="center" vertical="center"/>
    </xf>
    <xf numFmtId="38" fontId="6" fillId="11" borderId="26" xfId="1" applyFont="1" applyFill="1" applyBorder="1" applyAlignment="1">
      <alignment vertical="center"/>
    </xf>
    <xf numFmtId="38" fontId="41" fillId="4" borderId="28" xfId="1" applyFont="1" applyFill="1" applyBorder="1" applyAlignment="1">
      <alignment horizontal="right" vertical="center"/>
    </xf>
    <xf numFmtId="38" fontId="41" fillId="4" borderId="67" xfId="1" applyFont="1" applyFill="1" applyBorder="1" applyAlignment="1">
      <alignment horizontal="righ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38" fontId="19" fillId="4" borderId="25" xfId="1" applyFont="1" applyFill="1" applyBorder="1" applyAlignment="1">
      <alignment vertical="center"/>
    </xf>
    <xf numFmtId="0" fontId="19" fillId="0" borderId="25" xfId="0" applyFont="1" applyFill="1" applyBorder="1">
      <alignment vertical="center"/>
    </xf>
    <xf numFmtId="0" fontId="8" fillId="0" borderId="125" xfId="0" applyFont="1" applyBorder="1" applyAlignment="1">
      <alignment horizontal="center" vertical="center"/>
    </xf>
    <xf numFmtId="0" fontId="0" fillId="0" borderId="125" xfId="0" applyBorder="1" applyAlignment="1">
      <alignment horizontal="center" vertical="center"/>
    </xf>
    <xf numFmtId="38" fontId="19" fillId="4" borderId="56" xfId="1" applyFont="1" applyFill="1" applyBorder="1" applyAlignment="1">
      <alignment horizontal="right" vertical="center"/>
    </xf>
    <xf numFmtId="0" fontId="23" fillId="0" borderId="55" xfId="0" applyFont="1" applyBorder="1" applyAlignment="1">
      <alignment horizontal="center" vertical="center"/>
    </xf>
    <xf numFmtId="0" fontId="23" fillId="0" borderId="58" xfId="0" applyFont="1" applyBorder="1" applyAlignment="1">
      <alignment horizontal="center" vertical="center"/>
    </xf>
    <xf numFmtId="0" fontId="8" fillId="11" borderId="58" xfId="0" applyFont="1" applyFill="1" applyBorder="1" applyAlignment="1">
      <alignment horizontal="right" vertical="center"/>
    </xf>
    <xf numFmtId="0" fontId="8" fillId="11" borderId="56" xfId="0" applyFont="1" applyFill="1" applyBorder="1" applyAlignment="1">
      <alignment horizontal="right" vertical="center"/>
    </xf>
    <xf numFmtId="0" fontId="74" fillId="4" borderId="0" xfId="5" applyFont="1" applyFill="1" applyAlignment="1">
      <alignment horizontal="left"/>
    </xf>
    <xf numFmtId="0" fontId="7" fillId="0" borderId="0" xfId="5" applyFont="1" applyFill="1" applyAlignment="1">
      <alignment horizontal="left"/>
    </xf>
    <xf numFmtId="0" fontId="7" fillId="0" borderId="0" xfId="5" applyFont="1" applyFill="1">
      <alignment vertical="center"/>
    </xf>
    <xf numFmtId="0" fontId="6" fillId="0" borderId="0" xfId="5" applyFont="1" applyFill="1" applyAlignment="1">
      <alignment horizontal="right" vertical="center"/>
    </xf>
    <xf numFmtId="0" fontId="7" fillId="4" borderId="0" xfId="5" applyFont="1" applyFill="1" applyAlignment="1">
      <alignment horizontal="left" vertical="top"/>
    </xf>
    <xf numFmtId="0" fontId="30" fillId="4" borderId="0" xfId="0" applyFont="1" applyFill="1" applyAlignment="1">
      <alignment horizontal="right" vertical="center"/>
    </xf>
  </cellXfs>
  <cellStyles count="25">
    <cellStyle name="パーセント 2" xfId="22" xr:uid="{6438CBFE-7C64-494A-9AF4-99BA33E12158}"/>
    <cellStyle name="ハイパーリンク" xfId="18" builtinId="8"/>
    <cellStyle name="桁区切り" xfId="1" builtinId="6"/>
    <cellStyle name="桁区切り 2" xfId="2" xr:uid="{00000000-0005-0000-0000-000002000000}"/>
    <cellStyle name="桁区切り 2 2" xfId="20" xr:uid="{5BA628ED-95DE-4419-AE5D-9B3FF7579834}"/>
    <cellStyle name="桁区切り 3" xfId="21" xr:uid="{9F116AD0-BC10-408D-9DAB-7A30D57B150D}"/>
    <cellStyle name="標準" xfId="0" builtinId="0"/>
    <cellStyle name="標準 11" xfId="3" xr:uid="{00000000-0005-0000-0000-000004000000}"/>
    <cellStyle name="標準 2" xfId="4" xr:uid="{00000000-0005-0000-0000-000005000000}"/>
    <cellStyle name="標準 2 2" xfId="5" xr:uid="{00000000-0005-0000-0000-000006000000}"/>
    <cellStyle name="標準 2 2 2" xfId="19" xr:uid="{720468CC-F354-4595-9BA7-4B7822D60B5D}"/>
    <cellStyle name="標準 2 3" xfId="15" xr:uid="{B0DBF028-EE23-486B-84A8-4D262B370EBB}"/>
    <cellStyle name="標準 2 4" xfId="6" xr:uid="{00000000-0005-0000-0000-000007000000}"/>
    <cellStyle name="標準 3" xfId="7" xr:uid="{00000000-0005-0000-0000-000008000000}"/>
    <cellStyle name="標準 3 2" xfId="8" xr:uid="{00000000-0005-0000-0000-000009000000}"/>
    <cellStyle name="標準 3 2 2" xfId="9" xr:uid="{00000000-0005-0000-0000-00000A000000}"/>
    <cellStyle name="標準 3 3" xfId="14" xr:uid="{00000000-0005-0000-0000-00000B000000}"/>
    <cellStyle name="標準 3 4" xfId="23" xr:uid="{D93E563C-A50A-438F-AA8F-2018689A4BB7}"/>
    <cellStyle name="標準 4" xfId="10" xr:uid="{00000000-0005-0000-0000-00000C000000}"/>
    <cellStyle name="標準 5" xfId="17" xr:uid="{09B021C8-2395-4456-9DFF-5E5030925657}"/>
    <cellStyle name="標準 5 2" xfId="24" xr:uid="{8E3FD435-D53E-43A8-8725-ED963417251E}"/>
    <cellStyle name="標準 7" xfId="11" xr:uid="{00000000-0005-0000-0000-00000D000000}"/>
    <cellStyle name="標準 8" xfId="12" xr:uid="{00000000-0005-0000-0000-00000E000000}"/>
    <cellStyle name="標準_⑤参考様式11,12号別紙(収支実績報告書（支援交付金））" xfId="13" xr:uid="{00000000-0005-0000-0000-00000F000000}"/>
    <cellStyle name="標準_出納帳20061221" xfId="16" xr:uid="{7F9D02AB-74DA-44BB-AF7F-2AD4B3D5BBB9}"/>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eetMetadata" Target="metadata.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230503</xdr:colOff>
      <xdr:row>15</xdr:row>
      <xdr:rowOff>100965</xdr:rowOff>
    </xdr:from>
    <xdr:to>
      <xdr:col>17</xdr:col>
      <xdr:colOff>333374</xdr:colOff>
      <xdr:row>16</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9525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609725"/>
          <a:ext cx="2958465" cy="4857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0</xdr:colOff>
      <xdr:row>35</xdr:row>
      <xdr:rowOff>19050</xdr:rowOff>
    </xdr:from>
    <xdr:to>
      <xdr:col>21</xdr:col>
      <xdr:colOff>28575</xdr:colOff>
      <xdr:row>37</xdr:row>
      <xdr:rowOff>95250</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286250" y="7153275"/>
          <a:ext cx="2771775" cy="476250"/>
        </a:xfrm>
        <a:prstGeom prst="wedgeRoundRectCallout">
          <a:avLst>
            <a:gd name="adj1" fmla="val -40613"/>
            <a:gd name="adj2" fmla="val 147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endParaRPr kumimoji="1" lang="en-US" altLang="ja-JP" sz="800"/>
        </a:p>
        <a:p>
          <a:pPr algn="l"/>
          <a:endParaRPr kumimoji="1" lang="ja-JP" altLang="en-US" sz="800"/>
        </a:p>
      </xdr:txBody>
    </xdr:sp>
    <xdr:clientData/>
  </xdr:twoCellAnchor>
  <xdr:twoCellAnchor>
    <xdr:from>
      <xdr:col>24</xdr:col>
      <xdr:colOff>1657350</xdr:colOff>
      <xdr:row>12</xdr:row>
      <xdr:rowOff>144781</xdr:rowOff>
    </xdr:from>
    <xdr:to>
      <xdr:col>25</xdr:col>
      <xdr:colOff>1428751</xdr:colOff>
      <xdr:row>15</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15</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19440</xdr:colOff>
      <xdr:row>56</xdr:row>
      <xdr:rowOff>116632</xdr:rowOff>
    </xdr:from>
    <xdr:to>
      <xdr:col>19</xdr:col>
      <xdr:colOff>3217118</xdr:colOff>
      <xdr:row>61</xdr:row>
      <xdr:rowOff>0</xdr:rowOff>
    </xdr:to>
    <xdr:sp macro="" textlink="">
      <xdr:nvSpPr>
        <xdr:cNvPr id="3" name="テキスト ボックス 2">
          <a:extLst>
            <a:ext uri="{FF2B5EF4-FFF2-40B4-BE49-F238E27FC236}">
              <a16:creationId xmlns:a16="http://schemas.microsoft.com/office/drawing/2014/main" id="{1F3B729A-1352-49F6-B645-F6AC8DCDC626}"/>
            </a:ext>
          </a:extLst>
        </xdr:cNvPr>
        <xdr:cNvSpPr txBox="1"/>
      </xdr:nvSpPr>
      <xdr:spPr>
        <a:xfrm>
          <a:off x="10992240" y="9717832"/>
          <a:ext cx="664028" cy="74061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4" name="テキスト ボックス 3">
          <a:extLst>
            <a:ext uri="{FF2B5EF4-FFF2-40B4-BE49-F238E27FC236}">
              <a16:creationId xmlns:a16="http://schemas.microsoft.com/office/drawing/2014/main" id="{32F749B6-202C-48F1-BEC5-10991F4EE076}"/>
            </a:ext>
          </a:extLst>
        </xdr:cNvPr>
        <xdr:cNvSpPr txBox="1"/>
      </xdr:nvSpPr>
      <xdr:spPr>
        <a:xfrm>
          <a:off x="11761034" y="11222591"/>
          <a:ext cx="581800" cy="9089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77755</xdr:colOff>
      <xdr:row>84</xdr:row>
      <xdr:rowOff>78278</xdr:rowOff>
    </xdr:from>
    <xdr:to>
      <xdr:col>21</xdr:col>
      <xdr:colOff>2304435</xdr:colOff>
      <xdr:row>89</xdr:row>
      <xdr:rowOff>51209</xdr:rowOff>
    </xdr:to>
    <xdr:sp macro="" textlink="">
      <xdr:nvSpPr>
        <xdr:cNvPr id="5" name="テキスト ボックス 4">
          <a:extLst>
            <a:ext uri="{FF2B5EF4-FFF2-40B4-BE49-F238E27FC236}">
              <a16:creationId xmlns:a16="http://schemas.microsoft.com/office/drawing/2014/main" id="{278E255D-0845-4BC3-8E23-C74E38712723}"/>
            </a:ext>
          </a:extLst>
        </xdr:cNvPr>
        <xdr:cNvSpPr txBox="1"/>
      </xdr:nvSpPr>
      <xdr:spPr>
        <a:xfrm>
          <a:off x="12422155" y="14480078"/>
          <a:ext cx="607430" cy="8301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7" name="正方形/長方形 6">
          <a:extLst>
            <a:ext uri="{FF2B5EF4-FFF2-40B4-BE49-F238E27FC236}">
              <a16:creationId xmlns:a16="http://schemas.microsoft.com/office/drawing/2014/main" id="{42BEF075-5885-41FC-BD77-B054F83E6C13}"/>
            </a:ext>
          </a:extLst>
        </xdr:cNvPr>
        <xdr:cNvSpPr/>
      </xdr:nvSpPr>
      <xdr:spPr>
        <a:xfrm>
          <a:off x="0" y="0"/>
          <a:ext cx="20347608"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97491030-7338-49DB-8760-E41A5DF18C3D}"/>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16</xdr:col>
      <xdr:colOff>33145</xdr:colOff>
      <xdr:row>90</xdr:row>
      <xdr:rowOff>121867</xdr:rowOff>
    </xdr:from>
    <xdr:to>
      <xdr:col>21</xdr:col>
      <xdr:colOff>635000</xdr:colOff>
      <xdr:row>95</xdr:row>
      <xdr:rowOff>76638</xdr:rowOff>
    </xdr:to>
    <xdr:sp macro="" textlink="">
      <xdr:nvSpPr>
        <xdr:cNvPr id="10" name="テキスト ボックス 9">
          <a:extLst>
            <a:ext uri="{FF2B5EF4-FFF2-40B4-BE49-F238E27FC236}">
              <a16:creationId xmlns:a16="http://schemas.microsoft.com/office/drawing/2014/main" id="{19FA931B-A5B1-4892-A5B5-B494A5FFE700}"/>
            </a:ext>
          </a:extLst>
        </xdr:cNvPr>
        <xdr:cNvSpPr txBox="1"/>
      </xdr:nvSpPr>
      <xdr:spPr>
        <a:xfrm>
          <a:off x="18225895" y="2083874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1" name="テキスト ボックス 10">
          <a:extLst>
            <a:ext uri="{FF2B5EF4-FFF2-40B4-BE49-F238E27FC236}">
              <a16:creationId xmlns:a16="http://schemas.microsoft.com/office/drawing/2014/main" id="{FD0F233E-1432-486F-93DA-B010BE69F64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3" name="線吹き出し 2 (枠付き) 19">
          <a:extLst>
            <a:ext uri="{FF2B5EF4-FFF2-40B4-BE49-F238E27FC236}">
              <a16:creationId xmlns:a16="http://schemas.microsoft.com/office/drawing/2014/main" id="{6663490A-975B-471F-ADD6-7ACAD92BE3E9}"/>
            </a:ext>
          </a:extLst>
        </xdr:cNvPr>
        <xdr:cNvSpPr/>
      </xdr:nvSpPr>
      <xdr:spPr>
        <a:xfrm>
          <a:off x="27641550" y="14678025"/>
          <a:ext cx="45991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 Id="rId1"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27"/>
  <sheetViews>
    <sheetView showGridLines="0" tabSelected="1" view="pageBreakPreview" zoomScaleNormal="100" zoomScaleSheetLayoutView="100" workbookViewId="0"/>
  </sheetViews>
  <sheetFormatPr defaultColWidth="9" defaultRowHeight="18.75"/>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12" customWidth="1"/>
    <col min="10" max="258" width="9" style="12"/>
    <col min="259" max="16384" width="9" style="1"/>
  </cols>
  <sheetData>
    <row r="1" spans="1:258" ht="43.5" customHeight="1">
      <c r="A1" s="210" t="s">
        <v>226</v>
      </c>
    </row>
    <row r="2" spans="1:258" ht="24" customHeight="1" thickBot="1">
      <c r="A2" s="2" t="s">
        <v>5</v>
      </c>
      <c r="B2" s="2"/>
      <c r="C2" s="2"/>
      <c r="D2" s="3"/>
      <c r="E2" s="3"/>
      <c r="F2" s="3"/>
      <c r="G2" s="3"/>
      <c r="H2" s="3"/>
    </row>
    <row r="3" spans="1:258" ht="21" customHeight="1">
      <c r="B3" s="4" t="s">
        <v>6</v>
      </c>
      <c r="C3" s="5"/>
      <c r="D3" s="10" t="s">
        <v>459</v>
      </c>
      <c r="E3" s="319" t="s">
        <v>9</v>
      </c>
      <c r="F3" s="319"/>
      <c r="G3" s="320"/>
    </row>
    <row r="4" spans="1:258" ht="21" customHeight="1">
      <c r="B4" s="6" t="s">
        <v>7</v>
      </c>
      <c r="C4" s="7"/>
      <c r="D4" s="11" t="s">
        <v>460</v>
      </c>
      <c r="E4" s="321" t="s">
        <v>10</v>
      </c>
      <c r="F4" s="321"/>
      <c r="G4" s="322"/>
    </row>
    <row r="5" spans="1:258" ht="21" customHeight="1">
      <c r="B5" s="6" t="s">
        <v>227</v>
      </c>
      <c r="C5" s="7"/>
      <c r="D5" s="324" t="s">
        <v>13</v>
      </c>
      <c r="E5" s="324"/>
      <c r="F5" s="324"/>
      <c r="G5" s="325"/>
    </row>
    <row r="6" spans="1:258" ht="21" customHeight="1">
      <c r="B6" s="6" t="s">
        <v>8</v>
      </c>
      <c r="C6" s="7"/>
      <c r="D6" s="312" t="s">
        <v>14</v>
      </c>
      <c r="E6" s="313"/>
      <c r="F6" s="313"/>
      <c r="G6" s="314"/>
    </row>
    <row r="7" spans="1:258" ht="21" customHeight="1" thickBot="1">
      <c r="B7" s="8" t="s">
        <v>15</v>
      </c>
      <c r="C7" s="9"/>
      <c r="D7" s="326" t="s">
        <v>461</v>
      </c>
      <c r="E7" s="326"/>
      <c r="F7" s="326"/>
      <c r="G7" s="327"/>
    </row>
    <row r="8" spans="1:258" ht="6.75" customHeight="1"/>
    <row r="9" spans="1:258" ht="24" customHeight="1">
      <c r="A9" s="2" t="s">
        <v>16</v>
      </c>
      <c r="B9" s="3"/>
      <c r="C9" s="3"/>
      <c r="D9" s="3"/>
      <c r="E9" s="3"/>
      <c r="F9" s="3"/>
      <c r="G9" s="3"/>
      <c r="H9" s="3"/>
      <c r="K9" s="315"/>
      <c r="L9" s="315"/>
      <c r="M9" s="315"/>
    </row>
    <row r="10" spans="1:258" ht="45.75" customHeight="1">
      <c r="B10" s="330" t="s">
        <v>209</v>
      </c>
      <c r="C10" s="330"/>
      <c r="D10" s="330"/>
      <c r="E10" s="330"/>
      <c r="F10" s="330"/>
      <c r="G10" s="330"/>
    </row>
    <row r="11" spans="1:258" ht="21.75" customHeight="1">
      <c r="A11" s="13"/>
      <c r="B11" s="328" t="s">
        <v>206</v>
      </c>
      <c r="C11" s="329"/>
      <c r="D11" s="329"/>
      <c r="E11" s="329"/>
      <c r="F11" s="329"/>
      <c r="G11" s="329"/>
      <c r="H11" s="12"/>
    </row>
    <row r="12" spans="1:258" ht="7.5" customHeight="1">
      <c r="A12" s="157"/>
      <c r="B12" s="158"/>
      <c r="C12" s="159"/>
      <c r="D12" s="159"/>
      <c r="E12" s="159"/>
      <c r="F12" s="159"/>
      <c r="G12" s="159"/>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c r="B13" s="332" t="s">
        <v>221</v>
      </c>
      <c r="C13" s="332"/>
      <c r="D13" s="332"/>
      <c r="E13" s="332"/>
      <c r="F13" s="332"/>
      <c r="G13" s="332"/>
    </row>
    <row r="14" spans="1:258" ht="23.25" customHeight="1">
      <c r="B14" s="316" t="s">
        <v>222</v>
      </c>
      <c r="C14" s="316"/>
      <c r="D14" s="316"/>
      <c r="E14" s="316"/>
      <c r="F14" s="316"/>
      <c r="G14" s="316"/>
    </row>
    <row r="15" spans="1:258" ht="36" customHeight="1">
      <c r="B15" s="333" t="s">
        <v>220</v>
      </c>
      <c r="C15" s="333"/>
      <c r="D15" s="333"/>
      <c r="E15" s="333"/>
      <c r="F15" s="333"/>
      <c r="G15" s="333"/>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c r="HX15" s="315"/>
      <c r="HY15" s="315"/>
      <c r="HZ15" s="315"/>
      <c r="IA15" s="315"/>
      <c r="IB15" s="315"/>
      <c r="IC15" s="315"/>
      <c r="ID15" s="315"/>
      <c r="IE15" s="315"/>
      <c r="IF15" s="315"/>
      <c r="IG15" s="315"/>
      <c r="IH15" s="315"/>
      <c r="II15" s="315"/>
      <c r="IJ15" s="315"/>
      <c r="IK15" s="315"/>
      <c r="IL15" s="315"/>
      <c r="IM15" s="315"/>
      <c r="IN15" s="315"/>
      <c r="IO15" s="315"/>
      <c r="IP15" s="315"/>
      <c r="IQ15" s="315"/>
      <c r="IR15" s="315"/>
      <c r="IS15" s="315"/>
      <c r="IT15" s="315"/>
      <c r="IU15" s="315"/>
      <c r="IV15" s="315"/>
      <c r="IW15" s="315"/>
      <c r="IX15" s="315"/>
    </row>
    <row r="16" spans="1:258" ht="18.75" customHeight="1">
      <c r="B16" s="331" t="s">
        <v>19</v>
      </c>
      <c r="C16" s="331"/>
      <c r="D16" s="331"/>
      <c r="E16" s="331"/>
      <c r="F16" s="331"/>
      <c r="G16" s="331"/>
    </row>
    <row r="17" spans="1:258" ht="30" customHeight="1">
      <c r="B17" s="330" t="s">
        <v>11</v>
      </c>
      <c r="C17" s="330"/>
      <c r="D17" s="330"/>
      <c r="E17" s="330"/>
      <c r="F17" s="330"/>
      <c r="G17" s="330"/>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c r="HX17" s="315"/>
      <c r="HY17" s="315"/>
      <c r="HZ17" s="315"/>
      <c r="IA17" s="315"/>
      <c r="IB17" s="315"/>
      <c r="IC17" s="315"/>
      <c r="ID17" s="315"/>
      <c r="IE17" s="315"/>
      <c r="IF17" s="315"/>
      <c r="IG17" s="315"/>
      <c r="IH17" s="315"/>
      <c r="II17" s="315"/>
      <c r="IJ17" s="315"/>
      <c r="IK17" s="315"/>
      <c r="IL17" s="315"/>
      <c r="IM17" s="315"/>
      <c r="IN17" s="315"/>
      <c r="IO17" s="315"/>
      <c r="IP17" s="315"/>
      <c r="IQ17" s="315"/>
      <c r="IR17" s="315"/>
      <c r="IS17" s="315"/>
      <c r="IT17" s="315"/>
      <c r="IU17" s="315"/>
      <c r="IV17" s="315"/>
      <c r="IW17" s="315"/>
      <c r="IX17" s="315"/>
    </row>
    <row r="18" spans="1:258" ht="21" customHeight="1">
      <c r="B18" s="323" t="s">
        <v>22</v>
      </c>
      <c r="C18" s="323"/>
      <c r="D18" s="323"/>
      <c r="E18" s="323"/>
      <c r="F18" s="323"/>
      <c r="G18" s="323"/>
    </row>
    <row r="19" spans="1:258" ht="9.75" customHeight="1"/>
    <row r="20" spans="1:258" ht="23.25" customHeight="1">
      <c r="A20" s="2" t="s">
        <v>458</v>
      </c>
      <c r="B20" s="2"/>
      <c r="C20" s="3"/>
      <c r="D20" s="2"/>
      <c r="E20" s="2"/>
      <c r="F20" s="2"/>
      <c r="G20" s="2"/>
      <c r="H20" s="3"/>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15"/>
      <c r="EN20" s="315"/>
      <c r="EO20" s="315"/>
      <c r="EP20" s="315"/>
      <c r="EQ20" s="315"/>
      <c r="ER20" s="315"/>
      <c r="ES20" s="315"/>
      <c r="ET20" s="315"/>
      <c r="EU20" s="315"/>
      <c r="EV20" s="315"/>
      <c r="EW20" s="315"/>
      <c r="EX20" s="315"/>
      <c r="EY20" s="315"/>
      <c r="EZ20" s="315"/>
      <c r="FA20" s="315"/>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315"/>
      <c r="FY20" s="315"/>
      <c r="FZ20" s="315"/>
      <c r="GA20" s="315"/>
      <c r="GB20" s="315"/>
      <c r="GC20" s="315"/>
      <c r="GD20" s="315"/>
      <c r="GE20" s="315"/>
      <c r="GF20" s="315"/>
      <c r="GG20" s="315"/>
      <c r="GH20" s="315"/>
      <c r="GI20" s="315"/>
      <c r="GJ20" s="315"/>
      <c r="GK20" s="315"/>
      <c r="GL20" s="315"/>
      <c r="GM20" s="315"/>
      <c r="GN20" s="315"/>
      <c r="GO20" s="315"/>
      <c r="GP20" s="315"/>
      <c r="GQ20" s="315"/>
      <c r="GR20" s="315"/>
      <c r="GS20" s="315"/>
      <c r="GT20" s="315"/>
      <c r="GU20" s="315"/>
      <c r="GV20" s="315"/>
      <c r="GW20" s="315"/>
      <c r="GX20" s="315"/>
      <c r="GY20" s="315"/>
      <c r="GZ20" s="315"/>
      <c r="HA20" s="315"/>
      <c r="HB20" s="315"/>
      <c r="HC20" s="315"/>
      <c r="HD20" s="315"/>
      <c r="HE20" s="315"/>
      <c r="HF20" s="315"/>
      <c r="HG20" s="315"/>
      <c r="HH20" s="315"/>
      <c r="HI20" s="315"/>
      <c r="HJ20" s="315"/>
      <c r="HK20" s="315"/>
      <c r="HL20" s="315"/>
      <c r="HM20" s="315"/>
      <c r="HN20" s="315"/>
      <c r="HO20" s="315"/>
      <c r="HP20" s="315"/>
      <c r="HQ20" s="315"/>
      <c r="HR20" s="315"/>
      <c r="HS20" s="315"/>
      <c r="HT20" s="315"/>
      <c r="HU20" s="315"/>
      <c r="HV20" s="315"/>
      <c r="HW20" s="315"/>
      <c r="HX20" s="315"/>
      <c r="HY20" s="315"/>
      <c r="HZ20" s="315"/>
      <c r="IA20" s="315"/>
      <c r="IB20" s="315"/>
      <c r="IC20" s="315"/>
      <c r="ID20" s="315"/>
      <c r="IE20" s="315"/>
      <c r="IF20" s="315"/>
      <c r="IG20" s="315"/>
      <c r="IH20" s="315"/>
      <c r="II20" s="315"/>
      <c r="IJ20" s="315"/>
      <c r="IK20" s="315"/>
      <c r="IL20" s="315"/>
      <c r="IM20" s="315"/>
      <c r="IN20" s="315"/>
      <c r="IO20" s="315"/>
      <c r="IP20" s="315"/>
      <c r="IQ20" s="315"/>
      <c r="IR20" s="315"/>
      <c r="IS20" s="315"/>
      <c r="IT20" s="315"/>
      <c r="IU20" s="315"/>
      <c r="IV20" s="315"/>
      <c r="IW20" s="315"/>
      <c r="IX20" s="315"/>
    </row>
    <row r="21" spans="1:258" ht="28.5" customHeight="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row>
    <row r="22" spans="1:258" ht="21" customHeight="1">
      <c r="B22" s="317" t="s">
        <v>205</v>
      </c>
      <c r="C22" s="318"/>
      <c r="D22" s="317" t="s">
        <v>33</v>
      </c>
      <c r="E22" s="318"/>
      <c r="F22" s="155" t="s">
        <v>204</v>
      </c>
      <c r="G22" s="156" t="s">
        <v>4</v>
      </c>
    </row>
    <row r="23" spans="1:258" ht="45" customHeight="1">
      <c r="A23" s="14"/>
      <c r="B23" s="334" t="s">
        <v>208</v>
      </c>
      <c r="C23" s="335"/>
      <c r="D23" s="336" t="s">
        <v>207</v>
      </c>
      <c r="E23" s="337"/>
      <c r="F23" s="209" t="s">
        <v>225</v>
      </c>
      <c r="G23" s="160" t="s">
        <v>378</v>
      </c>
    </row>
    <row r="24" spans="1:258" ht="19.5" customHeight="1">
      <c r="A24" s="14"/>
      <c r="B24" s="334" t="s">
        <v>228</v>
      </c>
      <c r="C24" s="335"/>
      <c r="D24" s="336" t="s">
        <v>215</v>
      </c>
      <c r="E24" s="337"/>
      <c r="F24" s="211" t="s">
        <v>17</v>
      </c>
      <c r="G24" s="160" t="s">
        <v>210</v>
      </c>
    </row>
    <row r="25" spans="1:258" ht="19.5" customHeight="1">
      <c r="A25" s="14"/>
      <c r="B25" s="342" t="s">
        <v>228</v>
      </c>
      <c r="C25" s="343"/>
      <c r="D25" s="338" t="s">
        <v>216</v>
      </c>
      <c r="E25" s="339"/>
      <c r="F25" s="346" t="s">
        <v>17</v>
      </c>
      <c r="G25" s="160" t="s">
        <v>211</v>
      </c>
    </row>
    <row r="26" spans="1:258" ht="19.5" customHeight="1">
      <c r="A26" s="14"/>
      <c r="B26" s="344"/>
      <c r="C26" s="345"/>
      <c r="D26" s="340"/>
      <c r="E26" s="341"/>
      <c r="F26" s="347"/>
      <c r="G26" s="160" t="s">
        <v>212</v>
      </c>
    </row>
    <row r="27" spans="1:258" ht="7.9" customHeight="1"/>
  </sheetData>
  <mergeCells count="274">
    <mergeCell ref="B24:C24"/>
    <mergeCell ref="D24:E24"/>
    <mergeCell ref="D25:E26"/>
    <mergeCell ref="B25:C26"/>
    <mergeCell ref="F25:F26"/>
    <mergeCell ref="B23:C23"/>
    <mergeCell ref="D23:E23"/>
    <mergeCell ref="J15:K15"/>
    <mergeCell ref="L15:N15"/>
    <mergeCell ref="O15:Q15"/>
    <mergeCell ref="B14:G14"/>
    <mergeCell ref="L20:N20"/>
    <mergeCell ref="O20:Q20"/>
    <mergeCell ref="R20:T20"/>
    <mergeCell ref="AD20:AF20"/>
    <mergeCell ref="B22:C22"/>
    <mergeCell ref="D22:E22"/>
    <mergeCell ref="E3:G3"/>
    <mergeCell ref="E4:G4"/>
    <mergeCell ref="B18:G18"/>
    <mergeCell ref="D5:G5"/>
    <mergeCell ref="D7:G7"/>
    <mergeCell ref="B11:G11"/>
    <mergeCell ref="B10:G10"/>
    <mergeCell ref="B17:G17"/>
    <mergeCell ref="B16:G16"/>
    <mergeCell ref="B13:G13"/>
    <mergeCell ref="B15:G15"/>
    <mergeCell ref="J20:K20"/>
    <mergeCell ref="AD15:AF15"/>
    <mergeCell ref="K9:M9"/>
    <mergeCell ref="BK15:BM15"/>
    <mergeCell ref="BN15:BP15"/>
    <mergeCell ref="BH15:BJ15"/>
    <mergeCell ref="CC17:CE17"/>
    <mergeCell ref="BH20:BJ20"/>
    <mergeCell ref="R15:T15"/>
    <mergeCell ref="U15:W15"/>
    <mergeCell ref="X15:Z15"/>
    <mergeCell ref="AA15:AC15"/>
    <mergeCell ref="AG20:AI20"/>
    <mergeCell ref="AJ20:AL20"/>
    <mergeCell ref="U20:W20"/>
    <mergeCell ref="X20:Z20"/>
    <mergeCell ref="AA20:AC20"/>
    <mergeCell ref="AM20:AO20"/>
    <mergeCell ref="AP20:AR20"/>
    <mergeCell ref="AS20:AU20"/>
    <mergeCell ref="AV20:AX20"/>
    <mergeCell ref="AY20:BA20"/>
    <mergeCell ref="BB20:BD20"/>
    <mergeCell ref="BE20:BG20"/>
    <mergeCell ref="AJ15:AL15"/>
    <mergeCell ref="AM15:AO15"/>
    <mergeCell ref="CU15:CW15"/>
    <mergeCell ref="CX15:CZ15"/>
    <mergeCell ref="BQ15:BS15"/>
    <mergeCell ref="BT15:BV15"/>
    <mergeCell ref="CF17:CH17"/>
    <mergeCell ref="CI17:CK17"/>
    <mergeCell ref="CL17:CN17"/>
    <mergeCell ref="CO17:CQ17"/>
    <mergeCell ref="CR17:CT17"/>
    <mergeCell ref="CU17:CW17"/>
    <mergeCell ref="BW15:BY15"/>
    <mergeCell ref="AP15:AR15"/>
    <mergeCell ref="AS15:AU15"/>
    <mergeCell ref="CF15:CH15"/>
    <mergeCell ref="CI15:CK15"/>
    <mergeCell ref="AV15:AX15"/>
    <mergeCell ref="AY15:BA15"/>
    <mergeCell ref="BB15:BD15"/>
    <mergeCell ref="BN17:BP17"/>
    <mergeCell ref="BQ17:BS17"/>
    <mergeCell ref="BT17:BV17"/>
    <mergeCell ref="BW17:BY17"/>
    <mergeCell ref="BZ17:CB17"/>
    <mergeCell ref="FL15:FN15"/>
    <mergeCell ref="FO15:FQ15"/>
    <mergeCell ref="FR15:FT15"/>
    <mergeCell ref="BZ15:CB15"/>
    <mergeCell ref="CC15:CE15"/>
    <mergeCell ref="CL15:CN15"/>
    <mergeCell ref="CO15:CQ15"/>
    <mergeCell ref="CR15:CT15"/>
    <mergeCell ref="FC15:FE15"/>
    <mergeCell ref="FF15:FH15"/>
    <mergeCell ref="FI15:FK15"/>
    <mergeCell ref="AG15:AI15"/>
    <mergeCell ref="BE15:BG15"/>
    <mergeCell ref="HZ15:IB15"/>
    <mergeCell ref="IC15:IE15"/>
    <mergeCell ref="IX15"/>
    <mergeCell ref="IF15:IH15"/>
    <mergeCell ref="II15:IK15"/>
    <mergeCell ref="IL15:IN15"/>
    <mergeCell ref="IO15:IQ15"/>
    <mergeCell ref="IR15:IT15"/>
    <mergeCell ref="IU15:I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EW15:EY15"/>
    <mergeCell ref="FU15:FW15"/>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DG17:DI17"/>
    <mergeCell ref="DJ17:DL17"/>
    <mergeCell ref="DM17:DO17"/>
    <mergeCell ref="DP17:DR17"/>
    <mergeCell ref="DS17:DU17"/>
    <mergeCell ref="DV17:DX17"/>
    <mergeCell ref="DY17:EA17"/>
    <mergeCell ref="EB17:ED17"/>
    <mergeCell ref="CX17:CZ17"/>
    <mergeCell ref="DA17:DC17"/>
    <mergeCell ref="DD17:DF17"/>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BK20:BM20"/>
    <mergeCell ref="DP20:DR20"/>
    <mergeCell ref="DS20:DU20"/>
    <mergeCell ref="DV20:DX20"/>
    <mergeCell ref="DY20:EA20"/>
    <mergeCell ref="EQ20:ES20"/>
    <mergeCell ref="HE20:HG20"/>
    <mergeCell ref="FX20:FZ20"/>
    <mergeCell ref="GA20:GC20"/>
    <mergeCell ref="GG20:GI20"/>
    <mergeCell ref="CU20:CW20"/>
    <mergeCell ref="CX20:CZ20"/>
    <mergeCell ref="DA20:DC20"/>
    <mergeCell ref="DD20:DF20"/>
    <mergeCell ref="DG20:DI20"/>
    <mergeCell ref="DJ20:DL20"/>
    <mergeCell ref="DM20:DO20"/>
    <mergeCell ref="EZ20:FB20"/>
    <mergeCell ref="FC17:FE17"/>
    <mergeCell ref="FF17:FH17"/>
    <mergeCell ref="FI17:FK17"/>
    <mergeCell ref="GS17:GU17"/>
    <mergeCell ref="GV17:GX17"/>
    <mergeCell ref="GY17:HA17"/>
    <mergeCell ref="HB17:HD17"/>
    <mergeCell ref="HE17:HG17"/>
    <mergeCell ref="EE17:EG17"/>
    <mergeCell ref="EH17:EJ17"/>
    <mergeCell ref="EK17:EM17"/>
    <mergeCell ref="EN17:EP17"/>
    <mergeCell ref="EQ17:ES17"/>
    <mergeCell ref="ET17:EV17"/>
    <mergeCell ref="EW17:EY17"/>
    <mergeCell ref="EZ17:FB17"/>
  </mergeCells>
  <phoneticPr fontId="4"/>
  <hyperlinks>
    <hyperlink ref="G23" location="'収支報告書（金銭出納簿連動）'!A1" display="収支報告書" xr:uid="{69F7D25C-A060-4566-ADE8-72CDCDD33CD6}"/>
    <hyperlink ref="G24" location="'活動記録（参考） '!A1" display="活動記録（参考）" xr:uid="{535DDD33-939F-4403-9552-57080F405AB1}"/>
    <hyperlink ref="G26" location="'金銭出納簿（前年度）（参考） '!A1" display="金銭出納簿（前年度）（参考）" xr:uid="{8B452E4B-B3B1-410E-B25B-46F15F9D50F5}"/>
    <hyperlink ref="G25" location="'金銭出納簿（今年度）（参考）'!A1" display="金銭出納簿（今年度）（参考）" xr:uid="{0468F41B-3C64-4339-9258-8C812FBEC8EC}"/>
  </hyperlinks>
  <pageMargins left="0.70866141732283472" right="0.70866141732283472" top="0.74803149606299213" bottom="0.74803149606299213" header="0.31496062992125984" footer="0.31496062992125984"/>
  <pageSetup paperSize="9" scale="83" orientation="portrait" r:id="rId1"/>
  <rowBreaks count="1" manualBreakCount="1">
    <brk id="20"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9"/>
  <sheetViews>
    <sheetView view="pageBreakPreview" zoomScaleNormal="100" zoomScaleSheetLayoutView="100" workbookViewId="0">
      <selection activeCell="H13" sqref="H13:L13"/>
    </sheetView>
  </sheetViews>
  <sheetFormatPr defaultColWidth="9" defaultRowHeight="18.7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5" s="15" customFormat="1" ht="16.149999999999999" customHeight="1">
      <c r="A1" s="20"/>
      <c r="Q1" s="19"/>
      <c r="R1" s="19"/>
    </row>
    <row r="2" spans="1:25" s="15" customFormat="1" ht="16.149999999999999" customHeight="1">
      <c r="A2" s="20"/>
      <c r="Q2" s="419" t="s">
        <v>104</v>
      </c>
      <c r="R2" s="419"/>
      <c r="S2" s="419"/>
      <c r="T2" s="419"/>
      <c r="Y2" s="15" t="str">
        <f>IF('金銭出納簿（今年度）（参考）'!G3="", "",'金銭出納簿（今年度）（参考）'!G3)</f>
        <v/>
      </c>
    </row>
    <row r="3" spans="1:25" s="98" customFormat="1" ht="16.149999999999999" customHeight="1">
      <c r="C3" s="420" t="str">
        <f>はじめに!D4</f>
        <v>七尾市</v>
      </c>
      <c r="D3" s="420"/>
      <c r="E3" s="98" t="s">
        <v>105</v>
      </c>
      <c r="F3" s="15"/>
      <c r="G3" s="15"/>
    </row>
    <row r="4" spans="1:25" s="98" customFormat="1" ht="16.149999999999999" customHeight="1">
      <c r="A4" s="99"/>
      <c r="B4" s="99"/>
      <c r="C4" s="99"/>
      <c r="D4" s="99"/>
      <c r="E4" s="99"/>
      <c r="F4" s="15"/>
      <c r="G4" s="15"/>
      <c r="H4" s="15"/>
      <c r="I4" s="15"/>
      <c r="J4" s="15"/>
      <c r="K4" s="15"/>
      <c r="L4" s="15"/>
      <c r="M4" s="15"/>
      <c r="N4" s="15"/>
      <c r="O4" s="15"/>
      <c r="P4" s="15"/>
      <c r="Q4" s="15"/>
    </row>
    <row r="5" spans="1:25" s="15" customFormat="1" ht="16.149999999999999" customHeight="1">
      <c r="A5" s="100"/>
      <c r="B5" s="100"/>
      <c r="C5" s="100"/>
      <c r="D5" s="100"/>
      <c r="P5" s="421" t="s">
        <v>12</v>
      </c>
      <c r="Q5" s="421"/>
      <c r="R5" s="421"/>
      <c r="S5" s="421"/>
      <c r="T5" s="421"/>
    </row>
    <row r="6" spans="1:25" s="15" customFormat="1" ht="16.149999999999999" customHeight="1">
      <c r="A6" s="100"/>
      <c r="B6" s="100"/>
      <c r="C6" s="100"/>
      <c r="D6" s="100"/>
      <c r="P6" s="422" t="str">
        <f>はじめに!D5</f>
        <v>あいうえお集落協定</v>
      </c>
      <c r="Q6" s="422"/>
      <c r="R6" s="422"/>
      <c r="S6" s="422"/>
      <c r="T6" s="422"/>
    </row>
    <row r="7" spans="1:25" s="15" customFormat="1" ht="16.149999999999999" customHeight="1">
      <c r="A7" s="100"/>
      <c r="B7" s="100"/>
      <c r="C7" s="100"/>
      <c r="D7" s="100"/>
      <c r="E7" s="16"/>
    </row>
    <row r="8" spans="1:25" s="98" customFormat="1" ht="16.149999999999999" customHeight="1">
      <c r="A8" s="101"/>
      <c r="C8" s="423" t="str">
        <f>IF('金銭出納簿（今年度）（参考）'!G3="", "",'金銭出納簿（今年度）（参考）'!G3)</f>
        <v/>
      </c>
      <c r="D8" s="424"/>
      <c r="E8" s="424"/>
      <c r="F8" s="15" t="s">
        <v>106</v>
      </c>
      <c r="G8" s="15"/>
    </row>
    <row r="9" spans="1:25" s="98" customFormat="1" ht="16.149999999999999" customHeight="1">
      <c r="A9" s="101"/>
      <c r="B9" s="16"/>
      <c r="C9" s="16"/>
      <c r="D9" s="16"/>
      <c r="E9" s="16"/>
      <c r="F9" s="15"/>
      <c r="G9" s="15"/>
    </row>
    <row r="10" spans="1:25" s="15" customFormat="1" ht="16.149999999999999" customHeight="1">
      <c r="B10" s="15" t="s">
        <v>107</v>
      </c>
      <c r="L10" s="102"/>
      <c r="M10" s="102"/>
    </row>
    <row r="11" spans="1:25" s="15" customFormat="1" ht="16.149999999999999" customHeight="1">
      <c r="A11" s="20"/>
      <c r="B11" s="15" t="s">
        <v>108</v>
      </c>
      <c r="V11" s="19"/>
    </row>
    <row r="12" spans="1:25" s="15" customFormat="1" ht="16.149999999999999" customHeight="1">
      <c r="A12" s="20"/>
      <c r="C12" s="416"/>
      <c r="D12" s="416"/>
      <c r="E12" s="416"/>
      <c r="F12" s="416"/>
      <c r="G12" s="416"/>
      <c r="H12" s="406" t="s">
        <v>109</v>
      </c>
      <c r="I12" s="406"/>
      <c r="J12" s="406"/>
      <c r="K12" s="406"/>
      <c r="L12" s="406"/>
      <c r="M12" s="406" t="s">
        <v>110</v>
      </c>
      <c r="N12" s="406"/>
      <c r="O12" s="406"/>
      <c r="P12" s="406"/>
      <c r="Q12" s="406"/>
      <c r="R12" s="406"/>
      <c r="S12" s="406"/>
      <c r="T12" s="406"/>
      <c r="U12" s="406"/>
      <c r="V12" s="19"/>
    </row>
    <row r="13" spans="1:25" s="15" customFormat="1" ht="16.149999999999999" customHeight="1">
      <c r="A13" s="20"/>
      <c r="C13" s="416" t="s">
        <v>111</v>
      </c>
      <c r="D13" s="416"/>
      <c r="E13" s="416"/>
      <c r="F13" s="416"/>
      <c r="G13" s="416"/>
      <c r="H13" s="417">
        <v>2850000</v>
      </c>
      <c r="I13" s="417"/>
      <c r="J13" s="417"/>
      <c r="K13" s="417"/>
      <c r="L13" s="417"/>
      <c r="M13" s="418" t="s">
        <v>218</v>
      </c>
      <c r="N13" s="418"/>
      <c r="O13" s="418"/>
      <c r="P13" s="418"/>
      <c r="Q13" s="418"/>
      <c r="R13" s="418"/>
      <c r="S13" s="418"/>
      <c r="T13" s="418"/>
      <c r="U13" s="418"/>
      <c r="V13" s="19"/>
    </row>
    <row r="14" spans="1:25" s="15" customFormat="1" ht="16.149999999999999" customHeight="1">
      <c r="A14" s="20"/>
      <c r="C14" s="416" t="s">
        <v>112</v>
      </c>
      <c r="D14" s="416"/>
      <c r="E14" s="416"/>
      <c r="F14" s="416"/>
      <c r="G14" s="416"/>
      <c r="H14" s="417">
        <v>3770290</v>
      </c>
      <c r="I14" s="417"/>
      <c r="J14" s="417"/>
      <c r="K14" s="417"/>
      <c r="L14" s="417"/>
      <c r="M14" s="418" t="s">
        <v>113</v>
      </c>
      <c r="N14" s="418"/>
      <c r="O14" s="418"/>
      <c r="P14" s="418"/>
      <c r="Q14" s="418"/>
      <c r="R14" s="418"/>
      <c r="S14" s="418"/>
      <c r="T14" s="418"/>
      <c r="U14" s="418"/>
      <c r="V14" s="19"/>
    </row>
    <row r="15" spans="1:25" s="15" customFormat="1" ht="16.149999999999999" customHeight="1">
      <c r="A15" s="20"/>
      <c r="C15" s="416" t="s">
        <v>74</v>
      </c>
      <c r="D15" s="416"/>
      <c r="E15" s="416"/>
      <c r="F15" s="416"/>
      <c r="G15" s="416"/>
      <c r="H15" s="525">
        <f>H13+H14</f>
        <v>6620290</v>
      </c>
      <c r="I15" s="525"/>
      <c r="J15" s="525"/>
      <c r="K15" s="525"/>
      <c r="L15" s="525"/>
      <c r="M15" s="526"/>
      <c r="N15" s="526"/>
      <c r="O15" s="526"/>
      <c r="P15" s="526"/>
      <c r="Q15" s="526"/>
      <c r="R15" s="526"/>
      <c r="S15" s="526"/>
      <c r="T15" s="526"/>
      <c r="U15" s="526"/>
      <c r="V15" s="19"/>
    </row>
    <row r="16" spans="1:25" s="15" customFormat="1" ht="16.149999999999999" customHeight="1"/>
    <row r="17" spans="2:27" s="15" customFormat="1" ht="16.149999999999999" customHeight="1">
      <c r="B17" s="15" t="s">
        <v>114</v>
      </c>
      <c r="Y17" s="103" t="s">
        <v>115</v>
      </c>
      <c r="Z17" s="104" t="s">
        <v>116</v>
      </c>
      <c r="AA17" s="104"/>
    </row>
    <row r="18" spans="2:27" s="15" customFormat="1" ht="16.149999999999999" customHeight="1">
      <c r="C18" s="406" t="s">
        <v>115</v>
      </c>
      <c r="D18" s="407"/>
      <c r="E18" s="407"/>
      <c r="F18" s="407"/>
      <c r="G18" s="407"/>
      <c r="H18" s="407"/>
      <c r="I18" s="407"/>
      <c r="J18" s="408" t="s">
        <v>116</v>
      </c>
      <c r="K18" s="409"/>
      <c r="L18" s="409"/>
      <c r="M18" s="409"/>
      <c r="N18" s="409"/>
      <c r="O18" s="406" t="s">
        <v>117</v>
      </c>
      <c r="P18" s="407"/>
      <c r="Q18" s="407"/>
      <c r="R18" s="407"/>
      <c r="S18" s="407"/>
      <c r="T18" s="407"/>
      <c r="U18" s="407"/>
      <c r="Y18" s="105"/>
      <c r="Z18" s="106" t="s">
        <v>118</v>
      </c>
      <c r="AA18" s="106" t="s">
        <v>119</v>
      </c>
    </row>
    <row r="19" spans="2:27" ht="16.149999999999999" customHeight="1">
      <c r="C19" s="410" t="s">
        <v>21</v>
      </c>
      <c r="D19" s="411"/>
      <c r="E19" s="411"/>
      <c r="F19" s="411"/>
      <c r="G19" s="411"/>
      <c r="H19" s="411"/>
      <c r="I19" s="411"/>
      <c r="J19" s="412">
        <f>Z19+AA19</f>
        <v>120000</v>
      </c>
      <c r="K19" s="413"/>
      <c r="L19" s="413"/>
      <c r="M19" s="413"/>
      <c r="N19" s="413"/>
      <c r="O19" s="414" t="s">
        <v>120</v>
      </c>
      <c r="P19" s="415"/>
      <c r="Q19" s="415"/>
      <c r="R19" s="415"/>
      <c r="S19" s="415"/>
      <c r="T19" s="415"/>
      <c r="U19" s="415"/>
      <c r="Y19" s="107" t="s">
        <v>21</v>
      </c>
      <c r="Z19" s="108">
        <f>'金銭出納簿（今年度）（参考）'!I96</f>
        <v>120000</v>
      </c>
      <c r="AA19" s="129">
        <f>'金銭出納簿（前年度）（参考） '!K96</f>
        <v>0</v>
      </c>
    </row>
    <row r="20" spans="2:27" ht="16.149999999999999" customHeight="1">
      <c r="C20" s="398" t="s">
        <v>100</v>
      </c>
      <c r="D20" s="399"/>
      <c r="E20" s="399"/>
      <c r="F20" s="399"/>
      <c r="G20" s="399"/>
      <c r="H20" s="399"/>
      <c r="I20" s="399"/>
      <c r="J20" s="400">
        <f t="shared" ref="J20:J33" si="0">Z20+AA20</f>
        <v>255000</v>
      </c>
      <c r="K20" s="401"/>
      <c r="L20" s="401"/>
      <c r="M20" s="401"/>
      <c r="N20" s="401"/>
      <c r="O20" s="404" t="s">
        <v>121</v>
      </c>
      <c r="P20" s="405"/>
      <c r="Q20" s="405"/>
      <c r="R20" s="405"/>
      <c r="S20" s="405"/>
      <c r="T20" s="405"/>
      <c r="U20" s="405"/>
      <c r="Y20" s="107" t="s">
        <v>100</v>
      </c>
      <c r="Z20" s="108">
        <f>'金銭出納簿（今年度）（参考）'!I97</f>
        <v>5000</v>
      </c>
      <c r="AA20" s="130">
        <f>'金銭出納簿（前年度）（参考） '!K97</f>
        <v>250000</v>
      </c>
    </row>
    <row r="21" spans="2:27" ht="16.149999999999999" customHeight="1">
      <c r="C21" s="398" t="s">
        <v>28</v>
      </c>
      <c r="D21" s="399"/>
      <c r="E21" s="399"/>
      <c r="F21" s="399"/>
      <c r="G21" s="399"/>
      <c r="H21" s="399"/>
      <c r="I21" s="399"/>
      <c r="J21" s="400">
        <f t="shared" si="0"/>
        <v>120000</v>
      </c>
      <c r="K21" s="401"/>
      <c r="L21" s="401"/>
      <c r="M21" s="401"/>
      <c r="N21" s="401"/>
      <c r="O21" s="404" t="s">
        <v>122</v>
      </c>
      <c r="P21" s="405"/>
      <c r="Q21" s="405"/>
      <c r="R21" s="405"/>
      <c r="S21" s="405"/>
      <c r="T21" s="405"/>
      <c r="U21" s="405"/>
      <c r="Y21" s="107" t="s">
        <v>28</v>
      </c>
      <c r="Z21" s="108">
        <f>'金銭出納簿（今年度）（参考）'!I98</f>
        <v>80000</v>
      </c>
      <c r="AA21" s="130">
        <f>'金銭出納簿（前年度）（参考） '!K98</f>
        <v>40000</v>
      </c>
    </row>
    <row r="22" spans="2:27" ht="16.149999999999999" customHeight="1">
      <c r="C22" s="398" t="s">
        <v>101</v>
      </c>
      <c r="D22" s="399"/>
      <c r="E22" s="399"/>
      <c r="F22" s="399"/>
      <c r="G22" s="399"/>
      <c r="H22" s="399"/>
      <c r="I22" s="399"/>
      <c r="J22" s="400">
        <f t="shared" si="0"/>
        <v>370000</v>
      </c>
      <c r="K22" s="401"/>
      <c r="L22" s="401"/>
      <c r="M22" s="401"/>
      <c r="N22" s="401"/>
      <c r="O22" s="404" t="s">
        <v>123</v>
      </c>
      <c r="P22" s="405"/>
      <c r="Q22" s="405"/>
      <c r="R22" s="405"/>
      <c r="S22" s="405"/>
      <c r="T22" s="405"/>
      <c r="U22" s="405"/>
      <c r="Y22" s="107" t="s">
        <v>101</v>
      </c>
      <c r="Z22" s="108">
        <f>'金銭出納簿（今年度）（参考）'!I99</f>
        <v>170000</v>
      </c>
      <c r="AA22" s="130">
        <f>'金銭出納簿（前年度）（参考） '!K99</f>
        <v>200000</v>
      </c>
    </row>
    <row r="23" spans="2:27" ht="16.149999999999999" customHeight="1">
      <c r="C23" s="398" t="s">
        <v>29</v>
      </c>
      <c r="D23" s="399"/>
      <c r="E23" s="399"/>
      <c r="F23" s="399"/>
      <c r="G23" s="399"/>
      <c r="H23" s="399"/>
      <c r="I23" s="399"/>
      <c r="J23" s="400">
        <f t="shared" si="0"/>
        <v>400000</v>
      </c>
      <c r="K23" s="401"/>
      <c r="L23" s="401"/>
      <c r="M23" s="401"/>
      <c r="N23" s="401"/>
      <c r="O23" s="404" t="s">
        <v>124</v>
      </c>
      <c r="P23" s="405"/>
      <c r="Q23" s="405"/>
      <c r="R23" s="405"/>
      <c r="S23" s="405"/>
      <c r="T23" s="405"/>
      <c r="U23" s="405"/>
      <c r="Y23" s="107" t="s">
        <v>29</v>
      </c>
      <c r="Z23" s="108">
        <f>'金銭出納簿（今年度）（参考）'!I100</f>
        <v>400000</v>
      </c>
      <c r="AA23" s="130">
        <f>'金銭出納簿（前年度）（参考） '!K100</f>
        <v>0</v>
      </c>
    </row>
    <row r="24" spans="2:27" ht="16.149999999999999" customHeight="1">
      <c r="C24" s="398" t="s">
        <v>102</v>
      </c>
      <c r="D24" s="399"/>
      <c r="E24" s="399"/>
      <c r="F24" s="399"/>
      <c r="G24" s="399"/>
      <c r="H24" s="399"/>
      <c r="I24" s="399"/>
      <c r="J24" s="400">
        <f t="shared" si="0"/>
        <v>0</v>
      </c>
      <c r="K24" s="401"/>
      <c r="L24" s="401"/>
      <c r="M24" s="401"/>
      <c r="N24" s="401"/>
      <c r="O24" s="404" t="s">
        <v>125</v>
      </c>
      <c r="P24" s="405"/>
      <c r="Q24" s="405"/>
      <c r="R24" s="405"/>
      <c r="S24" s="405"/>
      <c r="T24" s="405"/>
      <c r="U24" s="405"/>
      <c r="Y24" s="107" t="s">
        <v>102</v>
      </c>
      <c r="Z24" s="108">
        <f>'金銭出納簿（今年度）（参考）'!I101</f>
        <v>0</v>
      </c>
      <c r="AA24" s="130">
        <f>'金銭出納簿（前年度）（参考） '!K101</f>
        <v>0</v>
      </c>
    </row>
    <row r="25" spans="2:27" ht="16.149999999999999" customHeight="1">
      <c r="C25" s="398" t="s">
        <v>103</v>
      </c>
      <c r="D25" s="399"/>
      <c r="E25" s="399"/>
      <c r="F25" s="399"/>
      <c r="G25" s="399"/>
      <c r="H25" s="399"/>
      <c r="I25" s="399"/>
      <c r="J25" s="400">
        <f t="shared" si="0"/>
        <v>200000</v>
      </c>
      <c r="K25" s="401"/>
      <c r="L25" s="401"/>
      <c r="M25" s="401"/>
      <c r="N25" s="401"/>
      <c r="O25" s="404"/>
      <c r="P25" s="405"/>
      <c r="Q25" s="405"/>
      <c r="R25" s="405"/>
      <c r="S25" s="405"/>
      <c r="T25" s="405"/>
      <c r="U25" s="405"/>
      <c r="Y25" s="107" t="s">
        <v>103</v>
      </c>
      <c r="Z25" s="108">
        <f>'金銭出納簿（今年度）（参考）'!I102</f>
        <v>100000</v>
      </c>
      <c r="AA25" s="130">
        <f>'金銭出納簿（前年度）（参考） '!K102</f>
        <v>100000</v>
      </c>
    </row>
    <row r="26" spans="2:27" ht="16.149999999999999" customHeight="1">
      <c r="C26" s="398" t="s">
        <v>30</v>
      </c>
      <c r="D26" s="399"/>
      <c r="E26" s="399"/>
      <c r="F26" s="399"/>
      <c r="G26" s="399"/>
      <c r="H26" s="399"/>
      <c r="I26" s="399"/>
      <c r="J26" s="400">
        <f t="shared" si="0"/>
        <v>330000</v>
      </c>
      <c r="K26" s="401"/>
      <c r="L26" s="401"/>
      <c r="M26" s="401"/>
      <c r="N26" s="401"/>
      <c r="O26" s="404"/>
      <c r="P26" s="405"/>
      <c r="Q26" s="405"/>
      <c r="R26" s="405"/>
      <c r="S26" s="405"/>
      <c r="T26" s="405"/>
      <c r="U26" s="405"/>
      <c r="Y26" s="107" t="s">
        <v>30</v>
      </c>
      <c r="Z26" s="108">
        <f>'金銭出納簿（今年度）（参考）'!I103</f>
        <v>330000</v>
      </c>
      <c r="AA26" s="130">
        <f>'金銭出納簿（前年度）（参考） '!K103</f>
        <v>0</v>
      </c>
    </row>
    <row r="27" spans="2:27" ht="16.149999999999999" customHeight="1">
      <c r="C27" s="398" t="s">
        <v>31</v>
      </c>
      <c r="D27" s="399"/>
      <c r="E27" s="399"/>
      <c r="F27" s="399"/>
      <c r="G27" s="399"/>
      <c r="H27" s="399"/>
      <c r="I27" s="399"/>
      <c r="J27" s="400">
        <f t="shared" si="0"/>
        <v>0</v>
      </c>
      <c r="K27" s="401"/>
      <c r="L27" s="401"/>
      <c r="M27" s="401"/>
      <c r="N27" s="401"/>
      <c r="O27" s="404"/>
      <c r="P27" s="405"/>
      <c r="Q27" s="405"/>
      <c r="R27" s="405"/>
      <c r="S27" s="405"/>
      <c r="T27" s="405"/>
      <c r="U27" s="405"/>
      <c r="Y27" s="107" t="s">
        <v>31</v>
      </c>
      <c r="Z27" s="108">
        <f>'金銭出納簿（今年度）（参考）'!I104</f>
        <v>0</v>
      </c>
      <c r="AA27" s="130">
        <f>'金銭出納簿（前年度）（参考） '!K104</f>
        <v>0</v>
      </c>
    </row>
    <row r="28" spans="2:27" ht="16.149999999999999" customHeight="1">
      <c r="C28" s="398" t="s">
        <v>32</v>
      </c>
      <c r="D28" s="399"/>
      <c r="E28" s="399"/>
      <c r="F28" s="399"/>
      <c r="G28" s="399"/>
      <c r="H28" s="399"/>
      <c r="I28" s="399"/>
      <c r="J28" s="400">
        <f t="shared" si="0"/>
        <v>100001</v>
      </c>
      <c r="K28" s="401"/>
      <c r="L28" s="401"/>
      <c r="M28" s="401"/>
      <c r="N28" s="401"/>
      <c r="O28" s="404" t="s">
        <v>126</v>
      </c>
      <c r="P28" s="405"/>
      <c r="Q28" s="405"/>
      <c r="R28" s="405"/>
      <c r="S28" s="405"/>
      <c r="T28" s="405"/>
      <c r="U28" s="405"/>
      <c r="Y28" s="107" t="s">
        <v>32</v>
      </c>
      <c r="Z28" s="108">
        <f>'金銭出納簿（今年度）（参考）'!I105</f>
        <v>0</v>
      </c>
      <c r="AA28" s="130">
        <f>'金銭出納簿（前年度）（参考） '!K105</f>
        <v>100001</v>
      </c>
    </row>
    <row r="29" spans="2:27" ht="16.149999999999999" customHeight="1">
      <c r="C29" s="398" t="s">
        <v>27</v>
      </c>
      <c r="D29" s="399"/>
      <c r="E29" s="399"/>
      <c r="F29" s="399"/>
      <c r="G29" s="399"/>
      <c r="H29" s="399"/>
      <c r="I29" s="399"/>
      <c r="J29" s="400">
        <f t="shared" si="0"/>
        <v>0</v>
      </c>
      <c r="K29" s="401"/>
      <c r="L29" s="401"/>
      <c r="M29" s="401"/>
      <c r="N29" s="401"/>
      <c r="O29" s="402"/>
      <c r="P29" s="403"/>
      <c r="Q29" s="403"/>
      <c r="R29" s="403"/>
      <c r="S29" s="403"/>
      <c r="T29" s="403"/>
      <c r="U29" s="403"/>
      <c r="Y29" s="107" t="s">
        <v>27</v>
      </c>
      <c r="Z29" s="108">
        <f>'金銭出納簿（今年度）（参考）'!I106</f>
        <v>0</v>
      </c>
      <c r="AA29" s="130">
        <f>'金銭出納簿（前年度）（参考） '!K106</f>
        <v>0</v>
      </c>
    </row>
    <row r="30" spans="2:27" ht="16.149999999999999" customHeight="1">
      <c r="C30" s="398" t="s">
        <v>26</v>
      </c>
      <c r="D30" s="399"/>
      <c r="E30" s="399"/>
      <c r="F30" s="399"/>
      <c r="G30" s="399"/>
      <c r="H30" s="399"/>
      <c r="I30" s="399"/>
      <c r="J30" s="400">
        <f t="shared" si="0"/>
        <v>2000</v>
      </c>
      <c r="K30" s="401"/>
      <c r="L30" s="401"/>
      <c r="M30" s="401"/>
      <c r="N30" s="401"/>
      <c r="O30" s="402"/>
      <c r="P30" s="403"/>
      <c r="Q30" s="403"/>
      <c r="R30" s="403"/>
      <c r="S30" s="403"/>
      <c r="T30" s="403"/>
      <c r="U30" s="403"/>
      <c r="Y30" s="107" t="s">
        <v>26</v>
      </c>
      <c r="Z30" s="108">
        <f>'金銭出納簿（今年度）（参考）'!I107</f>
        <v>0</v>
      </c>
      <c r="AA30" s="130">
        <f>'金銭出納簿（前年度）（参考） '!K107</f>
        <v>2000</v>
      </c>
    </row>
    <row r="31" spans="2:27" ht="16.149999999999999" customHeight="1">
      <c r="C31" s="398" t="s">
        <v>24</v>
      </c>
      <c r="D31" s="399"/>
      <c r="E31" s="399"/>
      <c r="F31" s="399"/>
      <c r="G31" s="399"/>
      <c r="H31" s="399"/>
      <c r="I31" s="399"/>
      <c r="J31" s="400">
        <f t="shared" si="0"/>
        <v>50000</v>
      </c>
      <c r="K31" s="401"/>
      <c r="L31" s="401"/>
      <c r="M31" s="401"/>
      <c r="N31" s="401"/>
      <c r="O31" s="402"/>
      <c r="P31" s="403"/>
      <c r="Q31" s="403"/>
      <c r="R31" s="403"/>
      <c r="S31" s="403"/>
      <c r="T31" s="403"/>
      <c r="U31" s="403"/>
      <c r="Y31" s="107" t="s">
        <v>24</v>
      </c>
      <c r="Z31" s="108">
        <f>'金銭出納簿（今年度）（参考）'!I108</f>
        <v>0</v>
      </c>
      <c r="AA31" s="130">
        <f>'金銭出納簿（前年度）（参考） '!K108</f>
        <v>50000</v>
      </c>
    </row>
    <row r="32" spans="2:27" ht="16.149999999999999" customHeight="1">
      <c r="C32" s="398" t="s">
        <v>25</v>
      </c>
      <c r="D32" s="399"/>
      <c r="E32" s="399"/>
      <c r="F32" s="399"/>
      <c r="G32" s="399"/>
      <c r="H32" s="399"/>
      <c r="I32" s="399"/>
      <c r="J32" s="400">
        <f t="shared" si="0"/>
        <v>100000</v>
      </c>
      <c r="K32" s="401"/>
      <c r="L32" s="401"/>
      <c r="M32" s="401"/>
      <c r="N32" s="401"/>
      <c r="O32" s="402"/>
      <c r="P32" s="403"/>
      <c r="Q32" s="403"/>
      <c r="R32" s="403"/>
      <c r="S32" s="403"/>
      <c r="T32" s="403"/>
      <c r="U32" s="403"/>
      <c r="Y32" s="107" t="s">
        <v>25</v>
      </c>
      <c r="Z32" s="108">
        <f>'金銭出納簿（今年度）（参考）'!I109</f>
        <v>0</v>
      </c>
      <c r="AA32" s="130">
        <f>'金銭出納簿（前年度）（参考） '!K109</f>
        <v>100000</v>
      </c>
    </row>
    <row r="33" spans="2:27" ht="16.149999999999999" customHeight="1" thickBot="1">
      <c r="C33" s="398" t="s">
        <v>66</v>
      </c>
      <c r="D33" s="399"/>
      <c r="E33" s="399"/>
      <c r="F33" s="399"/>
      <c r="G33" s="399"/>
      <c r="H33" s="399"/>
      <c r="I33" s="399"/>
      <c r="J33" s="400">
        <f t="shared" si="0"/>
        <v>23000</v>
      </c>
      <c r="K33" s="401"/>
      <c r="L33" s="401"/>
      <c r="M33" s="401"/>
      <c r="N33" s="401"/>
      <c r="O33" s="402"/>
      <c r="P33" s="403"/>
      <c r="Q33" s="403"/>
      <c r="R33" s="403"/>
      <c r="S33" s="403"/>
      <c r="T33" s="403"/>
      <c r="U33" s="403"/>
      <c r="Y33" s="18" t="s">
        <v>66</v>
      </c>
      <c r="Z33" s="108">
        <f>'金銭出納簿（今年度）（参考）'!I110</f>
        <v>0</v>
      </c>
      <c r="AA33" s="131">
        <f>'金銭出納簿（前年度）（参考） '!K110</f>
        <v>23000</v>
      </c>
    </row>
    <row r="34" spans="2:27" ht="21" customHeight="1" thickBot="1">
      <c r="C34" s="386" t="s">
        <v>127</v>
      </c>
      <c r="D34" s="387"/>
      <c r="E34" s="387"/>
      <c r="F34" s="387"/>
      <c r="G34" s="387"/>
      <c r="H34" s="387"/>
      <c r="I34" s="387"/>
      <c r="J34" s="388">
        <f>SUM(J19:N33)</f>
        <v>2070001</v>
      </c>
      <c r="K34" s="389"/>
      <c r="L34" s="389"/>
      <c r="M34" s="389"/>
      <c r="N34" s="389"/>
      <c r="O34" s="390"/>
      <c r="P34" s="391"/>
      <c r="Q34" s="391"/>
      <c r="R34" s="391"/>
      <c r="S34" s="391"/>
      <c r="T34" s="391"/>
      <c r="U34" s="391"/>
      <c r="Y34" s="17" t="s">
        <v>127</v>
      </c>
      <c r="Z34" s="128">
        <f>SUM(Z19:Z33)</f>
        <v>1205000</v>
      </c>
      <c r="AA34" s="131">
        <f>SUM(AA19:AA33)</f>
        <v>865001</v>
      </c>
    </row>
    <row r="35" spans="2:27" ht="21" customHeight="1" thickTop="1">
      <c r="C35" s="527" t="s">
        <v>217</v>
      </c>
      <c r="D35" s="528"/>
      <c r="E35" s="528"/>
      <c r="F35" s="528"/>
      <c r="G35" s="528"/>
      <c r="H35" s="528"/>
      <c r="I35" s="528"/>
      <c r="J35" s="354">
        <f>H14-J34</f>
        <v>1700289</v>
      </c>
      <c r="K35" s="355"/>
      <c r="L35" s="355"/>
      <c r="M35" s="355"/>
      <c r="N35" s="529"/>
      <c r="O35" s="530" t="s">
        <v>219</v>
      </c>
      <c r="P35" s="531"/>
      <c r="Q35" s="531"/>
      <c r="R35" s="531"/>
      <c r="S35" s="532"/>
      <c r="T35" s="532"/>
      <c r="U35" s="533"/>
      <c r="Z35" s="109"/>
      <c r="AA35" s="183"/>
    </row>
    <row r="36" spans="2:27" ht="16.149999999999999" customHeight="1">
      <c r="Y36" s="16"/>
    </row>
    <row r="37" spans="2:27" s="15" customFormat="1" ht="16.149999999999999" customHeight="1">
      <c r="B37" s="15" t="s">
        <v>128</v>
      </c>
    </row>
    <row r="38" spans="2:27" s="15" customFormat="1" ht="16.149999999999999" customHeight="1">
      <c r="C38" s="392"/>
      <c r="D38" s="393"/>
      <c r="E38" s="393"/>
      <c r="F38" s="394" t="s">
        <v>129</v>
      </c>
      <c r="G38" s="393"/>
      <c r="H38" s="393"/>
      <c r="I38" s="395"/>
      <c r="J38" s="394" t="s">
        <v>130</v>
      </c>
      <c r="K38" s="393"/>
      <c r="L38" s="393"/>
      <c r="M38" s="393"/>
      <c r="N38" s="393"/>
      <c r="O38" s="395"/>
      <c r="P38" s="396" t="s">
        <v>18</v>
      </c>
      <c r="Q38" s="393"/>
      <c r="R38" s="393"/>
      <c r="S38" s="393"/>
      <c r="T38" s="393"/>
      <c r="U38" s="397"/>
    </row>
    <row r="39" spans="2:27" s="15" customFormat="1" ht="16.149999999999999" customHeight="1">
      <c r="C39" s="380" t="s">
        <v>131</v>
      </c>
      <c r="D39" s="381"/>
      <c r="E39" s="381"/>
      <c r="F39" s="382" t="s">
        <v>132</v>
      </c>
      <c r="G39" s="381"/>
      <c r="H39" s="381"/>
      <c r="I39" s="383"/>
      <c r="J39" s="382" t="s">
        <v>132</v>
      </c>
      <c r="K39" s="381"/>
      <c r="L39" s="384"/>
      <c r="M39" s="380" t="s">
        <v>116</v>
      </c>
      <c r="N39" s="381"/>
      <c r="O39" s="383"/>
      <c r="P39" s="385" t="s">
        <v>132</v>
      </c>
      <c r="Q39" s="381"/>
      <c r="R39" s="384"/>
      <c r="S39" s="380" t="s">
        <v>116</v>
      </c>
      <c r="T39" s="381"/>
      <c r="U39" s="384"/>
    </row>
    <row r="40" spans="2:27" s="15" customFormat="1" ht="16.149999999999999" customHeight="1">
      <c r="C40" s="374"/>
      <c r="D40" s="375"/>
      <c r="E40" s="375"/>
      <c r="F40" s="376" t="s">
        <v>133</v>
      </c>
      <c r="G40" s="375"/>
      <c r="H40" s="375"/>
      <c r="I40" s="377"/>
      <c r="J40" s="376" t="s">
        <v>134</v>
      </c>
      <c r="K40" s="375"/>
      <c r="L40" s="378"/>
      <c r="M40" s="374" t="s">
        <v>135</v>
      </c>
      <c r="N40" s="375"/>
      <c r="O40" s="377"/>
      <c r="P40" s="379" t="s">
        <v>136</v>
      </c>
      <c r="Q40" s="375"/>
      <c r="R40" s="378"/>
      <c r="S40" s="374" t="s">
        <v>135</v>
      </c>
      <c r="T40" s="375"/>
      <c r="U40" s="378"/>
    </row>
    <row r="41" spans="2:27" s="15" customFormat="1" ht="16.149999999999999" customHeight="1">
      <c r="C41" s="366" t="s">
        <v>463</v>
      </c>
      <c r="D41" s="367"/>
      <c r="E41" s="367"/>
      <c r="F41" s="368">
        <v>450000</v>
      </c>
      <c r="G41" s="369"/>
      <c r="H41" s="369"/>
      <c r="I41" s="370"/>
      <c r="J41" s="368">
        <v>538613</v>
      </c>
      <c r="K41" s="369"/>
      <c r="L41" s="371"/>
      <c r="M41" s="372">
        <v>295715</v>
      </c>
      <c r="N41" s="369"/>
      <c r="O41" s="370"/>
      <c r="P41" s="363">
        <f>F41+J41</f>
        <v>988613</v>
      </c>
      <c r="Q41" s="364"/>
      <c r="R41" s="365"/>
      <c r="S41" s="373">
        <f>M41</f>
        <v>295715</v>
      </c>
      <c r="T41" s="364"/>
      <c r="U41" s="365"/>
    </row>
    <row r="42" spans="2:27" s="15" customFormat="1" ht="16.149999999999999" customHeight="1">
      <c r="C42" s="366" t="s">
        <v>464</v>
      </c>
      <c r="D42" s="367"/>
      <c r="E42" s="367"/>
      <c r="F42" s="368">
        <v>400000</v>
      </c>
      <c r="G42" s="369"/>
      <c r="H42" s="369"/>
      <c r="I42" s="370"/>
      <c r="J42" s="368">
        <v>538613</v>
      </c>
      <c r="K42" s="369"/>
      <c r="L42" s="371"/>
      <c r="M42" s="372">
        <v>295715</v>
      </c>
      <c r="N42" s="369"/>
      <c r="O42" s="370"/>
      <c r="P42" s="363">
        <f>F42+J42</f>
        <v>938613</v>
      </c>
      <c r="Q42" s="364"/>
      <c r="R42" s="365"/>
      <c r="S42" s="373">
        <f>M42</f>
        <v>295715</v>
      </c>
      <c r="T42" s="364"/>
      <c r="U42" s="365"/>
    </row>
    <row r="43" spans="2:27" s="15" customFormat="1" ht="16.149999999999999" customHeight="1">
      <c r="C43" s="366" t="s">
        <v>465</v>
      </c>
      <c r="D43" s="367"/>
      <c r="E43" s="367"/>
      <c r="F43" s="368">
        <v>400000</v>
      </c>
      <c r="G43" s="369"/>
      <c r="H43" s="369"/>
      <c r="I43" s="370"/>
      <c r="J43" s="368">
        <v>538613</v>
      </c>
      <c r="K43" s="369"/>
      <c r="L43" s="371"/>
      <c r="M43" s="372">
        <v>295715</v>
      </c>
      <c r="N43" s="369"/>
      <c r="O43" s="370"/>
      <c r="P43" s="363">
        <f>F43+J43</f>
        <v>938613</v>
      </c>
      <c r="Q43" s="364"/>
      <c r="R43" s="365"/>
      <c r="S43" s="373">
        <f>M43</f>
        <v>295715</v>
      </c>
      <c r="T43" s="364"/>
      <c r="U43" s="365"/>
    </row>
    <row r="44" spans="2:27" s="15" customFormat="1" ht="16.149999999999999" customHeight="1">
      <c r="C44" s="366" t="s">
        <v>466</v>
      </c>
      <c r="D44" s="367"/>
      <c r="E44" s="367"/>
      <c r="F44" s="368">
        <v>400000</v>
      </c>
      <c r="G44" s="369"/>
      <c r="H44" s="369"/>
      <c r="I44" s="370"/>
      <c r="J44" s="368">
        <v>538613</v>
      </c>
      <c r="K44" s="369"/>
      <c r="L44" s="371"/>
      <c r="M44" s="372">
        <v>295714</v>
      </c>
      <c r="N44" s="369"/>
      <c r="O44" s="370"/>
      <c r="P44" s="363">
        <f>F44+J44</f>
        <v>938613</v>
      </c>
      <c r="Q44" s="364"/>
      <c r="R44" s="365"/>
      <c r="S44" s="373">
        <f>M44</f>
        <v>295714</v>
      </c>
      <c r="T44" s="364"/>
      <c r="U44" s="365"/>
    </row>
    <row r="45" spans="2:27" ht="16.149999999999999" customHeight="1">
      <c r="C45" s="366" t="s">
        <v>467</v>
      </c>
      <c r="D45" s="367"/>
      <c r="E45" s="367"/>
      <c r="F45" s="368">
        <v>400000</v>
      </c>
      <c r="G45" s="369"/>
      <c r="H45" s="369"/>
      <c r="I45" s="370"/>
      <c r="J45" s="368">
        <v>538613</v>
      </c>
      <c r="K45" s="369"/>
      <c r="L45" s="371"/>
      <c r="M45" s="372">
        <v>295714</v>
      </c>
      <c r="N45" s="369"/>
      <c r="O45" s="370"/>
      <c r="P45" s="363">
        <f>F45+J45</f>
        <v>938613</v>
      </c>
      <c r="Q45" s="364"/>
      <c r="R45" s="365"/>
      <c r="S45" s="373">
        <f>M45</f>
        <v>295714</v>
      </c>
      <c r="T45" s="364"/>
      <c r="U45" s="365"/>
    </row>
    <row r="46" spans="2:27" ht="16.149999999999999" customHeight="1">
      <c r="C46" s="366" t="s">
        <v>468</v>
      </c>
      <c r="D46" s="367"/>
      <c r="E46" s="367"/>
      <c r="F46" s="368">
        <v>400000</v>
      </c>
      <c r="G46" s="369"/>
      <c r="H46" s="369"/>
      <c r="I46" s="370"/>
      <c r="J46" s="368">
        <v>538613</v>
      </c>
      <c r="K46" s="369"/>
      <c r="L46" s="371"/>
      <c r="M46" s="372">
        <v>295714</v>
      </c>
      <c r="N46" s="369"/>
      <c r="O46" s="370"/>
      <c r="P46" s="363">
        <f t="shared" ref="P46:P48" si="1">F46+J46</f>
        <v>938613</v>
      </c>
      <c r="Q46" s="364"/>
      <c r="R46" s="365"/>
      <c r="S46" s="373">
        <f t="shared" ref="S46:S48" si="2">M46</f>
        <v>295714</v>
      </c>
      <c r="T46" s="364"/>
      <c r="U46" s="365"/>
    </row>
    <row r="47" spans="2:27" ht="16.149999999999999" customHeight="1">
      <c r="C47" s="366" t="s">
        <v>469</v>
      </c>
      <c r="D47" s="367"/>
      <c r="E47" s="367"/>
      <c r="F47" s="368">
        <v>400000</v>
      </c>
      <c r="G47" s="369"/>
      <c r="H47" s="369"/>
      <c r="I47" s="370"/>
      <c r="J47" s="368">
        <v>538613</v>
      </c>
      <c r="K47" s="369"/>
      <c r="L47" s="371"/>
      <c r="M47" s="372">
        <v>295714</v>
      </c>
      <c r="N47" s="369"/>
      <c r="O47" s="370"/>
      <c r="P47" s="363">
        <f t="shared" si="1"/>
        <v>938613</v>
      </c>
      <c r="Q47" s="364"/>
      <c r="R47" s="365"/>
      <c r="S47" s="373">
        <f t="shared" si="2"/>
        <v>295714</v>
      </c>
      <c r="T47" s="364"/>
      <c r="U47" s="365"/>
    </row>
    <row r="48" spans="2:27" ht="16.149999999999999" customHeight="1" thickBot="1">
      <c r="C48" s="356"/>
      <c r="D48" s="357"/>
      <c r="E48" s="357"/>
      <c r="F48" s="368"/>
      <c r="G48" s="369"/>
      <c r="H48" s="369"/>
      <c r="I48" s="370"/>
      <c r="J48" s="358"/>
      <c r="K48" s="359"/>
      <c r="L48" s="361"/>
      <c r="M48" s="362"/>
      <c r="N48" s="359"/>
      <c r="O48" s="360"/>
      <c r="P48" s="363">
        <f t="shared" si="1"/>
        <v>0</v>
      </c>
      <c r="Q48" s="364"/>
      <c r="R48" s="365"/>
      <c r="S48" s="373">
        <f t="shared" si="2"/>
        <v>0</v>
      </c>
      <c r="T48" s="364"/>
      <c r="U48" s="365"/>
    </row>
    <row r="49" spans="3:21" ht="16.149999999999999" customHeight="1" thickTop="1">
      <c r="C49" s="348" t="s">
        <v>3</v>
      </c>
      <c r="D49" s="349"/>
      <c r="E49" s="349"/>
      <c r="F49" s="350">
        <f>SUM(F41:I48)</f>
        <v>2850000</v>
      </c>
      <c r="G49" s="351"/>
      <c r="H49" s="351"/>
      <c r="I49" s="352"/>
      <c r="J49" s="350">
        <f>SUM(J41:L48)</f>
        <v>3770291</v>
      </c>
      <c r="K49" s="351"/>
      <c r="L49" s="353"/>
      <c r="M49" s="354">
        <f>SUM(M41:O48)</f>
        <v>2070001</v>
      </c>
      <c r="N49" s="351"/>
      <c r="O49" s="352"/>
      <c r="P49" s="355">
        <f>SUM(P41:R48)</f>
        <v>6620291</v>
      </c>
      <c r="Q49" s="351"/>
      <c r="R49" s="353"/>
      <c r="S49" s="354">
        <f>SUM(S41:U48)</f>
        <v>2070001</v>
      </c>
      <c r="T49" s="351"/>
      <c r="U49" s="353"/>
    </row>
  </sheetData>
  <dataConsolidate/>
  <mergeCells count="142">
    <mergeCell ref="C15:G15"/>
    <mergeCell ref="H15:L15"/>
    <mergeCell ref="M15:U15"/>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C20:I20"/>
    <mergeCell ref="J20:N20"/>
    <mergeCell ref="O20:U20"/>
    <mergeCell ref="C21:I21"/>
    <mergeCell ref="J21:N21"/>
    <mergeCell ref="O21:U21"/>
    <mergeCell ref="C18:I18"/>
    <mergeCell ref="J18:N18"/>
    <mergeCell ref="O18:U18"/>
    <mergeCell ref="C19:I19"/>
    <mergeCell ref="J19:N19"/>
    <mergeCell ref="O19:U19"/>
    <mergeCell ref="C24:I24"/>
    <mergeCell ref="J24:N24"/>
    <mergeCell ref="O24:U24"/>
    <mergeCell ref="C25:I25"/>
    <mergeCell ref="J25:N25"/>
    <mergeCell ref="O25:U25"/>
    <mergeCell ref="C22:I22"/>
    <mergeCell ref="J22:N22"/>
    <mergeCell ref="O22:U22"/>
    <mergeCell ref="C23:I23"/>
    <mergeCell ref="J23:N23"/>
    <mergeCell ref="O23:U23"/>
    <mergeCell ref="C28:I28"/>
    <mergeCell ref="J28:N28"/>
    <mergeCell ref="O28:U28"/>
    <mergeCell ref="C29:I29"/>
    <mergeCell ref="J29:N29"/>
    <mergeCell ref="O29:U29"/>
    <mergeCell ref="C26:I26"/>
    <mergeCell ref="J26:N26"/>
    <mergeCell ref="O26:U26"/>
    <mergeCell ref="C27:I27"/>
    <mergeCell ref="J27:N27"/>
    <mergeCell ref="O27:U27"/>
    <mergeCell ref="C32:I32"/>
    <mergeCell ref="J32:N32"/>
    <mergeCell ref="O32:U32"/>
    <mergeCell ref="C33:I33"/>
    <mergeCell ref="J33:N33"/>
    <mergeCell ref="O33:U33"/>
    <mergeCell ref="C30:I30"/>
    <mergeCell ref="J30:N30"/>
    <mergeCell ref="O30:U30"/>
    <mergeCell ref="C31:I31"/>
    <mergeCell ref="J31:N31"/>
    <mergeCell ref="O31:U31"/>
    <mergeCell ref="C39:E39"/>
    <mergeCell ref="F39:I39"/>
    <mergeCell ref="J39:L39"/>
    <mergeCell ref="M39:O39"/>
    <mergeCell ref="P39:R39"/>
    <mergeCell ref="S39:U39"/>
    <mergeCell ref="C34:I34"/>
    <mergeCell ref="J34:N34"/>
    <mergeCell ref="O34:U34"/>
    <mergeCell ref="C38:E38"/>
    <mergeCell ref="F38:I38"/>
    <mergeCell ref="J38:O38"/>
    <mergeCell ref="P38:U38"/>
    <mergeCell ref="C35:I35"/>
    <mergeCell ref="J35:N35"/>
    <mergeCell ref="O35:R35"/>
    <mergeCell ref="S35:U35"/>
    <mergeCell ref="C41:E41"/>
    <mergeCell ref="F41:I41"/>
    <mergeCell ref="J41:L41"/>
    <mergeCell ref="M41:O41"/>
    <mergeCell ref="P41:R41"/>
    <mergeCell ref="S41:U41"/>
    <mergeCell ref="C40:E40"/>
    <mergeCell ref="F40:I40"/>
    <mergeCell ref="J40:L40"/>
    <mergeCell ref="M40:O40"/>
    <mergeCell ref="P40:R40"/>
    <mergeCell ref="S40:U40"/>
    <mergeCell ref="C43:E43"/>
    <mergeCell ref="F43:I43"/>
    <mergeCell ref="J43:L43"/>
    <mergeCell ref="M43:O43"/>
    <mergeCell ref="P43:R43"/>
    <mergeCell ref="S43:U43"/>
    <mergeCell ref="C42:E42"/>
    <mergeCell ref="F42:I42"/>
    <mergeCell ref="J42:L42"/>
    <mergeCell ref="M42:O42"/>
    <mergeCell ref="P42:R42"/>
    <mergeCell ref="S42:U42"/>
    <mergeCell ref="C45:E45"/>
    <mergeCell ref="F45:I45"/>
    <mergeCell ref="J45:L45"/>
    <mergeCell ref="M45:O45"/>
    <mergeCell ref="P45:R45"/>
    <mergeCell ref="S45:U45"/>
    <mergeCell ref="C44:E44"/>
    <mergeCell ref="F44:I44"/>
    <mergeCell ref="J44:L44"/>
    <mergeCell ref="M44:O44"/>
    <mergeCell ref="P44:R44"/>
    <mergeCell ref="S44:U44"/>
    <mergeCell ref="C47:E47"/>
    <mergeCell ref="F47:I47"/>
    <mergeCell ref="J47:L47"/>
    <mergeCell ref="M47:O47"/>
    <mergeCell ref="P47:R47"/>
    <mergeCell ref="S47:U47"/>
    <mergeCell ref="C46:E46"/>
    <mergeCell ref="F46:I46"/>
    <mergeCell ref="J46:L46"/>
    <mergeCell ref="M46:O46"/>
    <mergeCell ref="P46:R46"/>
    <mergeCell ref="S46:U46"/>
    <mergeCell ref="C49:E49"/>
    <mergeCell ref="F49:I49"/>
    <mergeCell ref="J49:L49"/>
    <mergeCell ref="M49:O49"/>
    <mergeCell ref="P49:R49"/>
    <mergeCell ref="S49:U49"/>
    <mergeCell ref="C48:E48"/>
    <mergeCell ref="F48:I48"/>
    <mergeCell ref="J48:L48"/>
    <mergeCell ref="M48:O48"/>
    <mergeCell ref="P48:R48"/>
    <mergeCell ref="S48:U48"/>
  </mergeCells>
  <phoneticPr fontId="4"/>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E944-8E43-4A7F-8EAF-F6EEA68DC9BE}">
  <dimension ref="A1:V67"/>
  <sheetViews>
    <sheetView showGridLines="0" zoomScale="120" zoomScaleNormal="96" zoomScaleSheetLayoutView="120" workbookViewId="0">
      <selection activeCell="C8" sqref="C8:C9"/>
    </sheetView>
  </sheetViews>
  <sheetFormatPr defaultColWidth="9" defaultRowHeight="18.75"/>
  <cols>
    <col min="1" max="1" width="2.75" style="213" customWidth="1"/>
    <col min="2" max="3" width="10.5" style="213" customWidth="1"/>
    <col min="4" max="4" width="6.375" style="213" customWidth="1"/>
    <col min="5" max="6" width="7" style="213" customWidth="1"/>
    <col min="7" max="12" width="4.875" style="213" customWidth="1"/>
    <col min="13" max="13" width="9.125" style="213" customWidth="1"/>
    <col min="14" max="14" width="21" style="213" customWidth="1"/>
    <col min="15" max="15" width="26" style="213" customWidth="1"/>
    <col min="16" max="23" width="7.625" style="213" customWidth="1"/>
    <col min="24" max="16384" width="9" style="213"/>
  </cols>
  <sheetData>
    <row r="1" spans="1:22" ht="19.5">
      <c r="A1" s="113" t="s">
        <v>203</v>
      </c>
      <c r="B1" s="132"/>
      <c r="O1" s="133"/>
    </row>
    <row r="2" spans="1:22" ht="24" customHeight="1">
      <c r="A2" s="134"/>
      <c r="C2" s="135"/>
      <c r="D2" s="135"/>
      <c r="E2" s="135"/>
      <c r="F2" s="135"/>
      <c r="G2" s="135"/>
      <c r="H2" s="135"/>
      <c r="I2" s="135"/>
      <c r="J2" s="135"/>
      <c r="K2" s="135"/>
      <c r="L2" s="135"/>
      <c r="M2" s="135"/>
      <c r="N2" s="24" t="s">
        <v>202</v>
      </c>
      <c r="O2" s="154" t="str">
        <f>はじめに!D5</f>
        <v>あいうえお集落協定</v>
      </c>
      <c r="P2" s="135"/>
      <c r="Q2" s="135"/>
      <c r="R2" s="135"/>
      <c r="S2" s="135"/>
      <c r="T2" s="135"/>
      <c r="U2" s="135"/>
    </row>
    <row r="3" spans="1:22" ht="29.25" customHeight="1">
      <c r="C3" s="136"/>
      <c r="D3" s="136"/>
      <c r="E3" s="111"/>
      <c r="F3" s="195"/>
      <c r="G3" s="25" t="s">
        <v>201</v>
      </c>
      <c r="H3" s="136"/>
      <c r="I3" s="136"/>
      <c r="J3" s="136"/>
      <c r="K3" s="136"/>
      <c r="M3" s="136"/>
      <c r="O3" s="24"/>
    </row>
    <row r="4" spans="1:22" ht="21.75" customHeight="1">
      <c r="C4" s="136"/>
      <c r="D4" s="136"/>
      <c r="E4" s="111"/>
      <c r="F4" s="111"/>
      <c r="G4" s="182"/>
      <c r="H4" s="182" t="s">
        <v>223</v>
      </c>
      <c r="I4" s="136"/>
      <c r="J4" s="136"/>
      <c r="K4" s="136"/>
      <c r="M4" s="136"/>
      <c r="O4" s="24"/>
    </row>
    <row r="5" spans="1:22" ht="27" customHeight="1">
      <c r="B5" s="114" t="s">
        <v>191</v>
      </c>
      <c r="C5" s="137"/>
      <c r="D5" s="137"/>
      <c r="E5" s="137"/>
      <c r="F5" s="137"/>
      <c r="G5" s="137"/>
      <c r="H5" s="137"/>
      <c r="I5" s="137"/>
      <c r="J5" s="137"/>
      <c r="K5" s="137"/>
      <c r="L5" s="137"/>
      <c r="M5" s="114"/>
      <c r="N5" s="137"/>
      <c r="O5" s="137"/>
    </row>
    <row r="6" spans="1:22" ht="81" customHeight="1">
      <c r="B6" s="433" t="s">
        <v>457</v>
      </c>
      <c r="C6" s="434"/>
      <c r="D6" s="434"/>
      <c r="E6" s="434"/>
      <c r="F6" s="434"/>
      <c r="G6" s="434"/>
      <c r="H6" s="434"/>
      <c r="I6" s="434"/>
      <c r="J6" s="434"/>
      <c r="K6" s="434"/>
      <c r="L6" s="434"/>
      <c r="M6" s="434"/>
      <c r="N6" s="434"/>
      <c r="O6" s="434"/>
    </row>
    <row r="7" spans="1:22" ht="19.5" customHeight="1">
      <c r="B7" s="431" t="s">
        <v>377</v>
      </c>
      <c r="C7" s="431"/>
      <c r="D7" s="432" t="s">
        <v>192</v>
      </c>
      <c r="E7" s="432"/>
      <c r="F7" s="432"/>
      <c r="G7" s="435" t="s">
        <v>456</v>
      </c>
      <c r="H7" s="436"/>
      <c r="I7" s="436"/>
      <c r="J7" s="436"/>
      <c r="K7" s="436"/>
      <c r="L7" s="436"/>
      <c r="M7" s="432" t="s">
        <v>193</v>
      </c>
      <c r="N7" s="432"/>
      <c r="O7" s="431" t="s">
        <v>194</v>
      </c>
      <c r="P7" s="429"/>
      <c r="Q7" s="430"/>
      <c r="R7" s="430"/>
      <c r="S7" s="430"/>
      <c r="T7" s="430"/>
      <c r="U7" s="430"/>
      <c r="V7" s="430"/>
    </row>
    <row r="8" spans="1:22" ht="18" customHeight="1">
      <c r="B8" s="431" t="s">
        <v>195</v>
      </c>
      <c r="C8" s="515" t="s">
        <v>462</v>
      </c>
      <c r="D8" s="432" t="s">
        <v>196</v>
      </c>
      <c r="E8" s="431" t="s">
        <v>197</v>
      </c>
      <c r="F8" s="431" t="s">
        <v>198</v>
      </c>
      <c r="G8" s="437"/>
      <c r="H8" s="438"/>
      <c r="I8" s="438"/>
      <c r="J8" s="438"/>
      <c r="K8" s="438"/>
      <c r="L8" s="438"/>
      <c r="M8" s="432" t="s">
        <v>199</v>
      </c>
      <c r="N8" s="432" t="s">
        <v>200</v>
      </c>
      <c r="O8" s="432"/>
      <c r="P8" s="429"/>
      <c r="Q8" s="430"/>
      <c r="R8" s="430"/>
      <c r="S8" s="430"/>
      <c r="T8" s="430"/>
      <c r="U8" s="430"/>
      <c r="V8" s="430"/>
    </row>
    <row r="9" spans="1:22" ht="21" customHeight="1">
      <c r="B9" s="431"/>
      <c r="C9" s="439"/>
      <c r="D9" s="432"/>
      <c r="E9" s="431"/>
      <c r="F9" s="432"/>
      <c r="G9" s="439"/>
      <c r="H9" s="440"/>
      <c r="I9" s="440"/>
      <c r="J9" s="440"/>
      <c r="K9" s="440"/>
      <c r="L9" s="440"/>
      <c r="M9" s="432"/>
      <c r="N9" s="432"/>
      <c r="O9" s="432"/>
      <c r="P9" s="429"/>
      <c r="Q9" s="430"/>
      <c r="R9" s="430"/>
      <c r="S9" s="430"/>
      <c r="T9" s="430"/>
      <c r="U9" s="430"/>
      <c r="V9" s="430"/>
    </row>
    <row r="10" spans="1:22">
      <c r="A10" s="138"/>
      <c r="B10" s="203"/>
      <c r="C10" s="512"/>
      <c r="D10" s="204"/>
      <c r="E10" s="204"/>
      <c r="F10" s="180">
        <f>SUM(D10+E10)</f>
        <v>0</v>
      </c>
      <c r="G10" s="200"/>
      <c r="H10" s="200"/>
      <c r="I10" s="200"/>
      <c r="J10" s="200"/>
      <c r="K10" s="200"/>
      <c r="L10" s="200"/>
      <c r="M10" s="179" t="str">
        <f>IF(G10="","",(IFERROR(VLOOKUP($G10,【選択肢】!$Q$3:$S$86,2,)," ")&amp;IF(H10="","",","&amp;IFERROR(VLOOKUP($H10,【選択肢】!$Q$3:$S$86,2,)," ")&amp;IF(I10="","",","&amp;IFERROR(VLOOKUP($I10,【選択肢】!$Q$3:$S$86,2,)," ")&amp;IF(J10="","",","&amp;IFERROR(VLOOKUP($J10,【選択肢】!$Q$3:$S$86,2,)," ")&amp;IF(K10="","",","&amp;IFERROR(VLOOKUP($K10,【選択肢】!$Q$3:$S$86,2,)," ")&amp;IF(L10="","",","&amp;IFERROR(VLOOKUP($L10,【選択肢】!$Q$3:$S$86,2,)," "))))))))</f>
        <v/>
      </c>
      <c r="N10" s="179" t="str">
        <f>IF(G10="","",(IFERROR(VLOOKUP($G10,【選択肢】!$Q$3:$S$86,3,)," ")&amp;IF(H10="","",","&amp;IFERROR(VLOOKUP($H10,【選択肢】!$Q$3:$S$86,3,)," ")&amp;IF(I10="","",","&amp;IFERROR(VLOOKUP($I10,【選択肢】!$Q$3:$S$86,3,)," ")&amp;IF(J10="","",","&amp;IFERROR(VLOOKUP($J10,【選択肢】!$Q$3:$S$86,3,)," ")&amp;IF(K10="","",","&amp;IFERROR(VLOOKUP($K10,【選択肢】!$Q$3:$S$86,3,)," ")&amp;IF(L10="","",","&amp;IFERROR(VLOOKUP($L10,【選択肢】!$Q$3:$S$86,3,)," "))))))))</f>
        <v/>
      </c>
      <c r="O10" s="197"/>
      <c r="P10" s="139"/>
      <c r="Q10" s="138"/>
      <c r="R10" s="138"/>
      <c r="S10" s="138"/>
      <c r="T10" s="138"/>
      <c r="U10" s="138"/>
      <c r="V10" s="138"/>
    </row>
    <row r="11" spans="1:22">
      <c r="B11" s="205"/>
      <c r="C11" s="513"/>
      <c r="D11" s="206"/>
      <c r="E11" s="206"/>
      <c r="F11" s="181">
        <f>SUM(D11+E11)</f>
        <v>0</v>
      </c>
      <c r="G11" s="201"/>
      <c r="H11" s="201"/>
      <c r="I11" s="201"/>
      <c r="J11" s="201"/>
      <c r="K11" s="201"/>
      <c r="L11" s="201"/>
      <c r="M11" s="179" t="str">
        <f>IF(G11="","",(IFERROR(VLOOKUP($G11,【選択肢】!$Q$3:$S$86,2,)," ")&amp;IF(H11="","",","&amp;IFERROR(VLOOKUP($H11,【選択肢】!$Q$3:$S$86,2,)," ")&amp;IF(I11="","",","&amp;IFERROR(VLOOKUP($I11,【選択肢】!$Q$3:$S$86,2,)," ")&amp;IF(J11="","",","&amp;IFERROR(VLOOKUP($J11,【選択肢】!$Q$3:$S$86,2,)," ")&amp;IF(K11="","",","&amp;IFERROR(VLOOKUP($K11,【選択肢】!$Q$3:$S$86,2,)," ")&amp;IF(L11="","",","&amp;IFERROR(VLOOKUP($L11,【選択肢】!$Q$3:$S$86,2,)," "))))))))</f>
        <v/>
      </c>
      <c r="N11" s="179" t="str">
        <f>IF(G11="","",(IFERROR(VLOOKUP($G11,【選択肢】!$Q$3:$S$86,3,)," ")&amp;IF(H11="","",","&amp;IFERROR(VLOOKUP($H11,【選択肢】!$Q$3:$S$86,3,)," ")&amp;IF(I11="","",","&amp;IFERROR(VLOOKUP($I11,【選択肢】!$Q$3:$S$86,3,)," ")&amp;IF(J11="","",","&amp;IFERROR(VLOOKUP($J11,【選択肢】!$Q$3:$S$86,3,)," ")&amp;IF(K11="","",","&amp;IFERROR(VLOOKUP($K11,【選択肢】!$Q$3:$S$86,3,)," ")&amp;IF(L11="","",","&amp;IFERROR(VLOOKUP($L11,【選択肢】!$Q$3:$S$86,3,)," "))))))))</f>
        <v/>
      </c>
      <c r="O11" s="198"/>
      <c r="P11" s="139"/>
      <c r="Q11" s="138"/>
      <c r="R11" s="138"/>
      <c r="S11" s="138"/>
      <c r="T11" s="138"/>
      <c r="U11" s="138"/>
      <c r="V11" s="138"/>
    </row>
    <row r="12" spans="1:22">
      <c r="B12" s="205"/>
      <c r="C12" s="513"/>
      <c r="D12" s="206"/>
      <c r="E12" s="206"/>
      <c r="F12" s="181">
        <f>SUM(D12+E12)</f>
        <v>0</v>
      </c>
      <c r="G12" s="201"/>
      <c r="H12" s="201"/>
      <c r="I12" s="201"/>
      <c r="J12" s="201"/>
      <c r="K12" s="201"/>
      <c r="L12" s="201"/>
      <c r="M12" s="179" t="str">
        <f>IF(G12="","",(IFERROR(VLOOKUP($G12,【選択肢】!$Q$3:$S$86,2,)," ")&amp;IF(H12="","",","&amp;IFERROR(VLOOKUP($H12,【選択肢】!$Q$3:$S$86,2,)," ")&amp;IF(I12="","",","&amp;IFERROR(VLOOKUP($I12,【選択肢】!$Q$3:$S$86,2,)," ")&amp;IF(J12="","",","&amp;IFERROR(VLOOKUP($J12,【選択肢】!$Q$3:$S$86,2,)," ")&amp;IF(K12="","",","&amp;IFERROR(VLOOKUP($K12,【選択肢】!$Q$3:$S$86,2,)," ")&amp;IF(L12="","",","&amp;IFERROR(VLOOKUP($L12,【選択肢】!$Q$3:$S$86,2,)," "))))))))</f>
        <v/>
      </c>
      <c r="N12" s="179" t="str">
        <f>IF(G12="","",(IFERROR(VLOOKUP($G12,【選択肢】!$Q$3:$S$86,3,)," ")&amp;IF(H12="","",","&amp;IFERROR(VLOOKUP($H12,【選択肢】!$Q$3:$S$86,3,)," ")&amp;IF(I12="","",","&amp;IFERROR(VLOOKUP($I12,【選択肢】!$Q$3:$S$86,3,)," ")&amp;IF(J12="","",","&amp;IFERROR(VLOOKUP($J12,【選択肢】!$Q$3:$S$86,3,)," ")&amp;IF(K12="","",","&amp;IFERROR(VLOOKUP($K12,【選択肢】!$Q$3:$S$86,3,)," ")&amp;IF(L12="","",","&amp;IFERROR(VLOOKUP($L12,【選択肢】!$Q$3:$S$86,3,)," "))))))))</f>
        <v/>
      </c>
      <c r="O12" s="198"/>
      <c r="P12" s="139"/>
      <c r="Q12" s="138"/>
      <c r="R12" s="138"/>
      <c r="S12" s="138"/>
      <c r="T12" s="138"/>
      <c r="U12" s="138"/>
      <c r="V12" s="138"/>
    </row>
    <row r="13" spans="1:22">
      <c r="B13" s="205"/>
      <c r="C13" s="514"/>
      <c r="D13" s="206"/>
      <c r="E13" s="207"/>
      <c r="F13" s="181">
        <f>SUM(D13+E13)</f>
        <v>0</v>
      </c>
      <c r="G13" s="202"/>
      <c r="H13" s="202"/>
      <c r="I13" s="202"/>
      <c r="J13" s="202"/>
      <c r="K13" s="202"/>
      <c r="L13" s="202"/>
      <c r="M13" s="179" t="str">
        <f>IF(G13="","",(IFERROR(VLOOKUP($G13,【選択肢】!$Q$3:$S$86,2,)," ")&amp;IF(H13="","",","&amp;IFERROR(VLOOKUP($H13,【選択肢】!$Q$3:$S$86,2,)," ")&amp;IF(I13="","",","&amp;IFERROR(VLOOKUP($I13,【選択肢】!$Q$3:$S$86,2,)," ")&amp;IF(J13="","",","&amp;IFERROR(VLOOKUP($J13,【選択肢】!$Q$3:$S$86,2,)," ")&amp;IF(K13="","",","&amp;IFERROR(VLOOKUP($K13,【選択肢】!$Q$3:$S$86,2,)," ")&amp;IF(L13="","",","&amp;IFERROR(VLOOKUP($L13,【選択肢】!$Q$3:$S$86,2,)," "))))))))</f>
        <v/>
      </c>
      <c r="N13" s="179" t="str">
        <f>IF(G13="","",(IFERROR(VLOOKUP($G13,【選択肢】!$Q$3:$S$86,3,)," ")&amp;IF(H13="","",","&amp;IFERROR(VLOOKUP($H13,【選択肢】!$Q$3:$S$86,3,)," ")&amp;IF(I13="","",","&amp;IFERROR(VLOOKUP($I13,【選択肢】!$Q$3:$S$86,3,)," ")&amp;IF(J13="","",","&amp;IFERROR(VLOOKUP($J13,【選択肢】!$Q$3:$S$86,3,)," ")&amp;IF(K13="","",","&amp;IFERROR(VLOOKUP($K13,【選択肢】!$Q$3:$S$86,3,)," ")&amp;IF(L13="","",","&amp;IFERROR(VLOOKUP($L13,【選択肢】!$Q$3:$S$86,3,)," "))))))))</f>
        <v/>
      </c>
      <c r="O13" s="199"/>
      <c r="P13" s="139"/>
      <c r="Q13" s="138"/>
      <c r="R13" s="138"/>
      <c r="S13" s="138"/>
      <c r="T13" s="138"/>
      <c r="U13" s="138"/>
      <c r="V13" s="138"/>
    </row>
    <row r="14" spans="1:22">
      <c r="B14" s="205"/>
      <c r="C14" s="513"/>
      <c r="D14" s="206"/>
      <c r="E14" s="206"/>
      <c r="F14" s="181">
        <f t="shared" ref="F14:F22" si="0">SUM(D14+E14)</f>
        <v>0</v>
      </c>
      <c r="G14" s="201"/>
      <c r="H14" s="201"/>
      <c r="I14" s="201"/>
      <c r="J14" s="201"/>
      <c r="K14" s="201"/>
      <c r="L14" s="201"/>
      <c r="M14" s="179" t="str">
        <f>IF(G14="","",(IFERROR(VLOOKUP($G14,【選択肢】!$Q$3:$S$86,2,)," ")&amp;IF(H14="","",","&amp;IFERROR(VLOOKUP($H14,【選択肢】!$Q$3:$S$86,2,)," ")&amp;IF(I14="","",","&amp;IFERROR(VLOOKUP($I14,【選択肢】!$Q$3:$S$86,2,)," ")&amp;IF(J14="","",","&amp;IFERROR(VLOOKUP($J14,【選択肢】!$Q$3:$S$86,2,)," ")&amp;IF(K14="","",","&amp;IFERROR(VLOOKUP($K14,【選択肢】!$Q$3:$S$86,2,)," ")&amp;IF(L14="","",","&amp;IFERROR(VLOOKUP($L14,【選択肢】!$Q$3:$S$86,2,)," "))))))))</f>
        <v/>
      </c>
      <c r="N14" s="179" t="str">
        <f>IF(G14="","",(IFERROR(VLOOKUP($G14,【選択肢】!$Q$3:$S$86,3,)," ")&amp;IF(H14="","",","&amp;IFERROR(VLOOKUP($H14,【選択肢】!$Q$3:$S$86,3,)," ")&amp;IF(I14="","",","&amp;IFERROR(VLOOKUP($I14,【選択肢】!$Q$3:$S$86,3,)," ")&amp;IF(J14="","",","&amp;IFERROR(VLOOKUP($J14,【選択肢】!$Q$3:$S$86,3,)," ")&amp;IF(K14="","",","&amp;IFERROR(VLOOKUP($K14,【選択肢】!$Q$3:$S$86,3,)," ")&amp;IF(L14="","",","&amp;IFERROR(VLOOKUP($L14,【選択肢】!$Q$3:$S$86,3,)," "))))))))</f>
        <v/>
      </c>
      <c r="O14" s="198"/>
      <c r="P14" s="139"/>
      <c r="Q14" s="138"/>
      <c r="R14" s="138"/>
      <c r="S14" s="138"/>
      <c r="T14" s="138"/>
      <c r="U14" s="138"/>
      <c r="V14" s="138"/>
    </row>
    <row r="15" spans="1:22">
      <c r="B15" s="205"/>
      <c r="C15" s="513"/>
      <c r="D15" s="206"/>
      <c r="E15" s="206"/>
      <c r="F15" s="181">
        <f t="shared" si="0"/>
        <v>0</v>
      </c>
      <c r="G15" s="201"/>
      <c r="H15" s="201"/>
      <c r="I15" s="201"/>
      <c r="J15" s="201"/>
      <c r="K15" s="201"/>
      <c r="L15" s="201"/>
      <c r="M15" s="179" t="str">
        <f>IF(G15="","",(IFERROR(VLOOKUP($G15,【選択肢】!$Q$3:$S$86,2,)," ")&amp;IF(H15="","",","&amp;IFERROR(VLOOKUP($H15,【選択肢】!$Q$3:$S$86,2,)," ")&amp;IF(I15="","",","&amp;IFERROR(VLOOKUP($I15,【選択肢】!$Q$3:$S$86,2,)," ")&amp;IF(J15="","",","&amp;IFERROR(VLOOKUP($J15,【選択肢】!$Q$3:$S$86,2,)," ")&amp;IF(K15="","",","&amp;IFERROR(VLOOKUP($K15,【選択肢】!$Q$3:$S$86,2,)," ")&amp;IF(L15="","",","&amp;IFERROR(VLOOKUP($L15,【選択肢】!$Q$3:$S$86,2,)," "))))))))</f>
        <v/>
      </c>
      <c r="N15" s="179" t="str">
        <f>IF(G15="","",(IFERROR(VLOOKUP($G15,【選択肢】!$Q$3:$S$86,3,)," ")&amp;IF(H15="","",","&amp;IFERROR(VLOOKUP($H15,【選択肢】!$Q$3:$S$86,3,)," ")&amp;IF(I15="","",","&amp;IFERROR(VLOOKUP($I15,【選択肢】!$Q$3:$S$86,3,)," ")&amp;IF(J15="","",","&amp;IFERROR(VLOOKUP($J15,【選択肢】!$Q$3:$S$86,3,)," ")&amp;IF(K15="","",","&amp;IFERROR(VLOOKUP($K15,【選択肢】!$Q$3:$S$86,3,)," ")&amp;IF(L15="","",","&amp;IFERROR(VLOOKUP($L15,【選択肢】!$Q$3:$S$86,3,)," "))))))))</f>
        <v/>
      </c>
      <c r="O15" s="198"/>
      <c r="P15" s="139"/>
      <c r="Q15" s="138"/>
      <c r="R15" s="138"/>
      <c r="S15" s="138"/>
      <c r="T15" s="138"/>
      <c r="U15" s="138"/>
      <c r="V15" s="138"/>
    </row>
    <row r="16" spans="1:22">
      <c r="B16" s="205"/>
      <c r="C16" s="513"/>
      <c r="D16" s="206"/>
      <c r="E16" s="206"/>
      <c r="F16" s="181">
        <f t="shared" si="0"/>
        <v>0</v>
      </c>
      <c r="G16" s="201"/>
      <c r="H16" s="201"/>
      <c r="I16" s="201"/>
      <c r="J16" s="201"/>
      <c r="K16" s="201"/>
      <c r="L16" s="201"/>
      <c r="M16" s="179" t="str">
        <f>IF(G16="","",(IFERROR(VLOOKUP($G16,【選択肢】!$Q$3:$S$86,2,)," ")&amp;IF(H16="","",","&amp;IFERROR(VLOOKUP($H16,【選択肢】!$Q$3:$S$86,2,)," ")&amp;IF(I16="","",","&amp;IFERROR(VLOOKUP($I16,【選択肢】!$Q$3:$S$86,2,)," ")&amp;IF(J16="","",","&amp;IFERROR(VLOOKUP($J16,【選択肢】!$Q$3:$S$86,2,)," ")&amp;IF(K16="","",","&amp;IFERROR(VLOOKUP($K16,【選択肢】!$Q$3:$S$86,2,)," ")&amp;IF(L16="","",","&amp;IFERROR(VLOOKUP($L16,【選択肢】!$Q$3:$S$86,2,)," "))))))))</f>
        <v/>
      </c>
      <c r="N16" s="179" t="str">
        <f>IF(G16="","",(IFERROR(VLOOKUP($G16,【選択肢】!$Q$3:$S$86,3,)," ")&amp;IF(H16="","",","&amp;IFERROR(VLOOKUP($H16,【選択肢】!$Q$3:$S$86,3,)," ")&amp;IF(I16="","",","&amp;IFERROR(VLOOKUP($I16,【選択肢】!$Q$3:$S$86,3,)," ")&amp;IF(J16="","",","&amp;IFERROR(VLOOKUP($J16,【選択肢】!$Q$3:$S$86,3,)," ")&amp;IF(K16="","",","&amp;IFERROR(VLOOKUP($K16,【選択肢】!$Q$3:$S$86,3,)," ")&amp;IF(L16="","",","&amp;IFERROR(VLOOKUP($L16,【選択肢】!$Q$3:$S$86,3,)," "))))))))</f>
        <v/>
      </c>
      <c r="O16" s="198"/>
      <c r="P16" s="139"/>
      <c r="Q16" s="138"/>
      <c r="R16" s="138"/>
      <c r="S16" s="138"/>
      <c r="T16" s="138"/>
      <c r="U16" s="138"/>
      <c r="V16" s="138"/>
    </row>
    <row r="17" spans="2:22">
      <c r="B17" s="205"/>
      <c r="C17" s="513"/>
      <c r="D17" s="206"/>
      <c r="E17" s="206"/>
      <c r="F17" s="181">
        <f t="shared" si="0"/>
        <v>0</v>
      </c>
      <c r="G17" s="201"/>
      <c r="H17" s="201"/>
      <c r="I17" s="201"/>
      <c r="J17" s="201"/>
      <c r="K17" s="201"/>
      <c r="L17" s="201"/>
      <c r="M17" s="179" t="str">
        <f>IF(G17="","",(IFERROR(VLOOKUP($G17,【選択肢】!$Q$3:$S$86,2,)," ")&amp;IF(H17="","",","&amp;IFERROR(VLOOKUP($H17,【選択肢】!$Q$3:$S$86,2,)," ")&amp;IF(I17="","",","&amp;IFERROR(VLOOKUP($I17,【選択肢】!$Q$3:$S$86,2,)," ")&amp;IF(J17="","",","&amp;IFERROR(VLOOKUP($J17,【選択肢】!$Q$3:$S$86,2,)," ")&amp;IF(K17="","",","&amp;IFERROR(VLOOKUP($K17,【選択肢】!$Q$3:$S$86,2,)," ")&amp;IF(L17="","",","&amp;IFERROR(VLOOKUP($L17,【選択肢】!$Q$3:$S$86,2,)," "))))))))</f>
        <v/>
      </c>
      <c r="N17" s="179" t="str">
        <f>IF(G17="","",(IFERROR(VLOOKUP($G17,【選択肢】!$Q$3:$S$86,3,)," ")&amp;IF(H17="","",","&amp;IFERROR(VLOOKUP($H17,【選択肢】!$Q$3:$S$86,3,)," ")&amp;IF(I17="","",","&amp;IFERROR(VLOOKUP($I17,【選択肢】!$Q$3:$S$86,3,)," ")&amp;IF(J17="","",","&amp;IFERROR(VLOOKUP($J17,【選択肢】!$Q$3:$S$86,3,)," ")&amp;IF(K17="","",","&amp;IFERROR(VLOOKUP($K17,【選択肢】!$Q$3:$S$86,3,)," ")&amp;IF(L17="","",","&amp;IFERROR(VLOOKUP($L17,【選択肢】!$Q$3:$S$86,3,)," "))))))))</f>
        <v/>
      </c>
      <c r="O17" s="198"/>
      <c r="P17" s="139"/>
      <c r="Q17" s="138"/>
      <c r="R17" s="138"/>
      <c r="S17" s="138"/>
      <c r="T17" s="138"/>
      <c r="U17" s="138"/>
      <c r="V17" s="138"/>
    </row>
    <row r="18" spans="2:22">
      <c r="B18" s="205"/>
      <c r="C18" s="513"/>
      <c r="D18" s="206"/>
      <c r="E18" s="206"/>
      <c r="F18" s="181">
        <f>SUM(D18+E18)</f>
        <v>0</v>
      </c>
      <c r="G18" s="201"/>
      <c r="H18" s="201"/>
      <c r="I18" s="201"/>
      <c r="J18" s="201"/>
      <c r="K18" s="201"/>
      <c r="L18" s="201"/>
      <c r="M18" s="179" t="str">
        <f>IF(G18="","",(IFERROR(VLOOKUP($G18,【選択肢】!$Q$3:$S$86,2,)," ")&amp;IF(H18="","",","&amp;IFERROR(VLOOKUP($H18,【選択肢】!$Q$3:$S$86,2,)," ")&amp;IF(I18="","",","&amp;IFERROR(VLOOKUP($I18,【選択肢】!$Q$3:$S$86,2,)," ")&amp;IF(J18="","",","&amp;IFERROR(VLOOKUP($J18,【選択肢】!$Q$3:$S$86,2,)," ")&amp;IF(K18="","",","&amp;IFERROR(VLOOKUP($K18,【選択肢】!$Q$3:$S$86,2,)," ")&amp;IF(L18="","",","&amp;IFERROR(VLOOKUP($L18,【選択肢】!$Q$3:$S$86,2,)," "))))))))</f>
        <v/>
      </c>
      <c r="N18" s="179" t="str">
        <f>IF(G18="","",(IFERROR(VLOOKUP($G18,【選択肢】!$Q$3:$S$86,3,)," ")&amp;IF(H18="","",","&amp;IFERROR(VLOOKUP($H18,【選択肢】!$Q$3:$S$86,3,)," ")&amp;IF(I18="","",","&amp;IFERROR(VLOOKUP($I18,【選択肢】!$Q$3:$S$86,3,)," ")&amp;IF(J18="","",","&amp;IFERROR(VLOOKUP($J18,【選択肢】!$Q$3:$S$86,3,)," ")&amp;IF(K18="","",","&amp;IFERROR(VLOOKUP($K18,【選択肢】!$Q$3:$S$86,3,)," ")&amp;IF(L18="","",","&amp;IFERROR(VLOOKUP($L18,【選択肢】!$Q$3:$S$86,3,)," "))))))))</f>
        <v/>
      </c>
      <c r="O18" s="198"/>
      <c r="P18" s="139"/>
      <c r="Q18" s="138"/>
      <c r="R18" s="138"/>
      <c r="S18" s="138"/>
      <c r="T18" s="138"/>
      <c r="U18" s="138"/>
      <c r="V18" s="138"/>
    </row>
    <row r="19" spans="2:22">
      <c r="B19" s="205"/>
      <c r="C19" s="513"/>
      <c r="D19" s="206"/>
      <c r="E19" s="206"/>
      <c r="F19" s="181">
        <f t="shared" si="0"/>
        <v>0</v>
      </c>
      <c r="G19" s="201"/>
      <c r="H19" s="201"/>
      <c r="I19" s="201"/>
      <c r="J19" s="201"/>
      <c r="K19" s="201"/>
      <c r="L19" s="201"/>
      <c r="M19" s="179" t="str">
        <f>IF(G19="","",(IFERROR(VLOOKUP($G19,【選択肢】!$Q$3:$S$86,2,)," ")&amp;IF(H19="","",","&amp;IFERROR(VLOOKUP($H19,【選択肢】!$Q$3:$S$86,2,)," ")&amp;IF(I19="","",","&amp;IFERROR(VLOOKUP($I19,【選択肢】!$Q$3:$S$86,2,)," ")&amp;IF(J19="","",","&amp;IFERROR(VLOOKUP($J19,【選択肢】!$Q$3:$S$86,2,)," ")&amp;IF(K19="","",","&amp;IFERROR(VLOOKUP($K19,【選択肢】!$Q$3:$S$86,2,)," ")&amp;IF(L19="","",","&amp;IFERROR(VLOOKUP($L19,【選択肢】!$Q$3:$S$86,2,)," "))))))))</f>
        <v/>
      </c>
      <c r="N19" s="179" t="str">
        <f>IF(G19="","",(IFERROR(VLOOKUP($G19,【選択肢】!$Q$3:$S$86,3,)," ")&amp;IF(H19="","",","&amp;IFERROR(VLOOKUP($H19,【選択肢】!$Q$3:$S$86,3,)," ")&amp;IF(I19="","",","&amp;IFERROR(VLOOKUP($I19,【選択肢】!$Q$3:$S$86,3,)," ")&amp;IF(J19="","",","&amp;IFERROR(VLOOKUP($J19,【選択肢】!$Q$3:$S$86,3,)," ")&amp;IF(K19="","",","&amp;IFERROR(VLOOKUP($K19,【選択肢】!$Q$3:$S$86,3,)," ")&amp;IF(L19="","",","&amp;IFERROR(VLOOKUP($L19,【選択肢】!$Q$3:$S$86,3,)," "))))))))</f>
        <v/>
      </c>
      <c r="O19" s="198"/>
      <c r="P19" s="139"/>
      <c r="Q19" s="138"/>
      <c r="R19" s="138"/>
      <c r="S19" s="138"/>
      <c r="T19" s="138"/>
      <c r="U19" s="138"/>
      <c r="V19" s="138"/>
    </row>
    <row r="20" spans="2:22">
      <c r="B20" s="205"/>
      <c r="C20" s="513"/>
      <c r="D20" s="206"/>
      <c r="E20" s="206"/>
      <c r="F20" s="181">
        <f t="shared" si="0"/>
        <v>0</v>
      </c>
      <c r="G20" s="201"/>
      <c r="H20" s="201"/>
      <c r="I20" s="201"/>
      <c r="J20" s="201"/>
      <c r="K20" s="201"/>
      <c r="L20" s="201"/>
      <c r="M20" s="179" t="str">
        <f>IF(G20="","",(IFERROR(VLOOKUP($G20,【選択肢】!$Q$3:$S$86,2,)," ")&amp;IF(H20="","",","&amp;IFERROR(VLOOKUP($H20,【選択肢】!$Q$3:$S$86,2,)," ")&amp;IF(I20="","",","&amp;IFERROR(VLOOKUP($I20,【選択肢】!$Q$3:$S$86,2,)," ")&amp;IF(J20="","",","&amp;IFERROR(VLOOKUP($J20,【選択肢】!$Q$3:$S$86,2,)," ")&amp;IF(K20="","",","&amp;IFERROR(VLOOKUP($K20,【選択肢】!$Q$3:$S$86,2,)," ")&amp;IF(L20="","",","&amp;IFERROR(VLOOKUP($L20,【選択肢】!$Q$3:$S$86,2,)," "))))))))</f>
        <v/>
      </c>
      <c r="N20" s="179" t="str">
        <f>IF(G20="","",(IFERROR(VLOOKUP($G20,【選択肢】!$Q$3:$S$86,3,)," ")&amp;IF(H20="","",","&amp;IFERROR(VLOOKUP($H20,【選択肢】!$Q$3:$S$86,3,)," ")&amp;IF(I20="","",","&amp;IFERROR(VLOOKUP($I20,【選択肢】!$Q$3:$S$86,3,)," ")&amp;IF(J20="","",","&amp;IFERROR(VLOOKUP($J20,【選択肢】!$Q$3:$S$86,3,)," ")&amp;IF(K20="","",","&amp;IFERROR(VLOOKUP($K20,【選択肢】!$Q$3:$S$86,3,)," ")&amp;IF(L20="","",","&amp;IFERROR(VLOOKUP($L20,【選択肢】!$Q$3:$S$86,3,)," "))))))))</f>
        <v/>
      </c>
      <c r="O20" s="198"/>
      <c r="P20" s="139"/>
      <c r="Q20" s="138"/>
      <c r="R20" s="138"/>
      <c r="S20" s="138"/>
      <c r="T20" s="138"/>
      <c r="U20" s="138"/>
      <c r="V20" s="138"/>
    </row>
    <row r="21" spans="2:22">
      <c r="B21" s="205"/>
      <c r="C21" s="513"/>
      <c r="D21" s="206"/>
      <c r="E21" s="206"/>
      <c r="F21" s="181">
        <f t="shared" si="0"/>
        <v>0</v>
      </c>
      <c r="G21" s="201"/>
      <c r="H21" s="201"/>
      <c r="I21" s="201"/>
      <c r="J21" s="201"/>
      <c r="K21" s="201"/>
      <c r="L21" s="201"/>
      <c r="M21" s="179" t="str">
        <f>IF(G21="","",(IFERROR(VLOOKUP($G21,【選択肢】!$Q$3:$S$86,2,)," ")&amp;IF(H21="","",","&amp;IFERROR(VLOOKUP($H21,【選択肢】!$Q$3:$S$86,2,)," ")&amp;IF(I21="","",","&amp;IFERROR(VLOOKUP($I21,【選択肢】!$Q$3:$S$86,2,)," ")&amp;IF(J21="","",","&amp;IFERROR(VLOOKUP($J21,【選択肢】!$Q$3:$S$86,2,)," ")&amp;IF(K21="","",","&amp;IFERROR(VLOOKUP($K21,【選択肢】!$Q$3:$S$86,2,)," ")&amp;IF(L21="","",","&amp;IFERROR(VLOOKUP($L21,【選択肢】!$Q$3:$S$86,2,)," "))))))))</f>
        <v/>
      </c>
      <c r="N21" s="179" t="str">
        <f>IF(G21="","",(IFERROR(VLOOKUP($G21,【選択肢】!$Q$3:$S$86,3,)," ")&amp;IF(H21="","",","&amp;IFERROR(VLOOKUP($H21,【選択肢】!$Q$3:$S$86,3,)," ")&amp;IF(I21="","",","&amp;IFERROR(VLOOKUP($I21,【選択肢】!$Q$3:$S$86,3,)," ")&amp;IF(J21="","",","&amp;IFERROR(VLOOKUP($J21,【選択肢】!$Q$3:$S$86,3,)," ")&amp;IF(K21="","",","&amp;IFERROR(VLOOKUP($K21,【選択肢】!$Q$3:$S$86,3,)," ")&amp;IF(L21="","",","&amp;IFERROR(VLOOKUP($L21,【選択肢】!$Q$3:$S$86,3,)," "))))))))</f>
        <v/>
      </c>
      <c r="O21" s="198"/>
      <c r="P21" s="139"/>
      <c r="Q21" s="138"/>
      <c r="R21" s="138"/>
      <c r="S21" s="138"/>
      <c r="T21" s="138"/>
      <c r="U21" s="138"/>
      <c r="V21" s="138"/>
    </row>
    <row r="22" spans="2:22">
      <c r="B22" s="205"/>
      <c r="C22" s="513"/>
      <c r="D22" s="206"/>
      <c r="E22" s="206"/>
      <c r="F22" s="181">
        <f t="shared" si="0"/>
        <v>0</v>
      </c>
      <c r="G22" s="201"/>
      <c r="H22" s="201"/>
      <c r="I22" s="201"/>
      <c r="J22" s="201"/>
      <c r="K22" s="201"/>
      <c r="L22" s="201"/>
      <c r="M22" s="179" t="str">
        <f>IF(G22="","",(IFERROR(VLOOKUP($G22,【選択肢】!$Q$3:$S$86,2,)," ")&amp;IF(H22="","",","&amp;IFERROR(VLOOKUP($H22,【選択肢】!$Q$3:$S$86,2,)," ")&amp;IF(I22="","",","&amp;IFERROR(VLOOKUP($I22,【選択肢】!$Q$3:$S$86,2,)," ")&amp;IF(J22="","",","&amp;IFERROR(VLOOKUP($J22,【選択肢】!$Q$3:$S$86,2,)," ")&amp;IF(K22="","",","&amp;IFERROR(VLOOKUP($K22,【選択肢】!$Q$3:$S$86,2,)," ")&amp;IF(L22="","",","&amp;IFERROR(VLOOKUP($L22,【選択肢】!$Q$3:$S$86,2,)," "))))))))</f>
        <v/>
      </c>
      <c r="N22" s="179" t="str">
        <f>IF(G22="","",(IFERROR(VLOOKUP($G22,【選択肢】!$Q$3:$S$86,3,)," ")&amp;IF(H22="","",","&amp;IFERROR(VLOOKUP($H22,【選択肢】!$Q$3:$S$86,3,)," ")&amp;IF(I22="","",","&amp;IFERROR(VLOOKUP($I22,【選択肢】!$Q$3:$S$86,3,)," ")&amp;IF(J22="","",","&amp;IFERROR(VLOOKUP($J22,【選択肢】!$Q$3:$S$86,3,)," ")&amp;IF(K22="","",","&amp;IFERROR(VLOOKUP($K22,【選択肢】!$Q$3:$S$86,3,)," ")&amp;IF(L22="","",","&amp;IFERROR(VLOOKUP($L22,【選択肢】!$Q$3:$S$86,3,)," "))))))))</f>
        <v/>
      </c>
      <c r="O22" s="198"/>
      <c r="P22" s="139"/>
      <c r="Q22" s="138"/>
      <c r="R22" s="138"/>
      <c r="S22" s="138"/>
      <c r="T22" s="138"/>
      <c r="U22" s="138"/>
      <c r="V22" s="138"/>
    </row>
    <row r="23" spans="2:22">
      <c r="B23" s="205"/>
      <c r="C23" s="513"/>
      <c r="D23" s="206"/>
      <c r="E23" s="206"/>
      <c r="F23" s="181">
        <f>SUM(D23+E23)</f>
        <v>0</v>
      </c>
      <c r="G23" s="201"/>
      <c r="H23" s="201"/>
      <c r="I23" s="201"/>
      <c r="J23" s="201"/>
      <c r="K23" s="201"/>
      <c r="L23" s="201"/>
      <c r="M23" s="179" t="str">
        <f>IF(G23="","",(IFERROR(VLOOKUP($G23,【選択肢】!$Q$3:$S$86,2,)," ")&amp;IF(H23="","",","&amp;IFERROR(VLOOKUP($H23,【選択肢】!$Q$3:$S$86,2,)," ")&amp;IF(I23="","",","&amp;IFERROR(VLOOKUP($I23,【選択肢】!$Q$3:$S$86,2,)," ")&amp;IF(J23="","",","&amp;IFERROR(VLOOKUP($J23,【選択肢】!$Q$3:$S$86,2,)," ")&amp;IF(K23="","",","&amp;IFERROR(VLOOKUP($K23,【選択肢】!$Q$3:$S$86,2,)," ")&amp;IF(L23="","",","&amp;IFERROR(VLOOKUP($L23,【選択肢】!$Q$3:$S$86,2,)," "))))))))</f>
        <v/>
      </c>
      <c r="N23" s="179" t="str">
        <f>IF(G23="","",(IFERROR(VLOOKUP($G23,【選択肢】!$Q$3:$S$86,3,)," ")&amp;IF(H23="","",","&amp;IFERROR(VLOOKUP($H23,【選択肢】!$Q$3:$S$86,3,)," ")&amp;IF(I23="","",","&amp;IFERROR(VLOOKUP($I23,【選択肢】!$Q$3:$S$86,3,)," ")&amp;IF(J23="","",","&amp;IFERROR(VLOOKUP($J23,【選択肢】!$Q$3:$S$86,3,)," ")&amp;IF(K23="","",","&amp;IFERROR(VLOOKUP($K23,【選択肢】!$Q$3:$S$86,3,)," ")&amp;IF(L23="","",","&amp;IFERROR(VLOOKUP($L23,【選択肢】!$Q$3:$S$86,3,)," "))))))))</f>
        <v/>
      </c>
      <c r="O23" s="198"/>
      <c r="P23" s="139"/>
      <c r="Q23" s="138"/>
      <c r="R23" s="138"/>
      <c r="S23" s="138"/>
      <c r="T23" s="138"/>
      <c r="U23" s="138"/>
      <c r="V23" s="138"/>
    </row>
    <row r="24" spans="2:22">
      <c r="B24" s="208"/>
      <c r="C24" s="514"/>
      <c r="D24" s="206"/>
      <c r="E24" s="207"/>
      <c r="F24" s="181">
        <f>SUM(D24+E24)</f>
        <v>0</v>
      </c>
      <c r="G24" s="202"/>
      <c r="H24" s="202"/>
      <c r="I24" s="202"/>
      <c r="J24" s="202"/>
      <c r="K24" s="202"/>
      <c r="L24" s="202"/>
      <c r="M24" s="179" t="str">
        <f>IF(G24="","",(IFERROR(VLOOKUP($G24,【選択肢】!$Q$3:$S$86,2,)," ")&amp;IF(H24="","",","&amp;IFERROR(VLOOKUP($H24,【選択肢】!$Q$3:$S$86,2,)," ")&amp;IF(I24="","",","&amp;IFERROR(VLOOKUP($I24,【選択肢】!$Q$3:$S$86,2,)," ")&amp;IF(J24="","",","&amp;IFERROR(VLOOKUP($J24,【選択肢】!$Q$3:$S$86,2,)," ")&amp;IF(K24="","",","&amp;IFERROR(VLOOKUP($K24,【選択肢】!$Q$3:$S$86,2,)," ")&amp;IF(L24="","",","&amp;IFERROR(VLOOKUP($L24,【選択肢】!$Q$3:$S$86,2,)," "))))))))</f>
        <v/>
      </c>
      <c r="N24" s="179" t="str">
        <f>IF(G24="","",(IFERROR(VLOOKUP($G24,【選択肢】!$Q$3:$S$86,3,)," ")&amp;IF(H24="","",","&amp;IFERROR(VLOOKUP($H24,【選択肢】!$Q$3:$S$86,3,)," ")&amp;IF(I24="","",","&amp;IFERROR(VLOOKUP($I24,【選択肢】!$Q$3:$S$86,3,)," ")&amp;IF(J24="","",","&amp;IFERROR(VLOOKUP($J24,【選択肢】!$Q$3:$S$86,3,)," ")&amp;IF(K24="","",","&amp;IFERROR(VLOOKUP($K24,【選択肢】!$Q$3:$S$86,3,)," ")&amp;IF(L24="","",","&amp;IFERROR(VLOOKUP($L24,【選択肢】!$Q$3:$S$86,3,)," "))))))))</f>
        <v/>
      </c>
      <c r="O24" s="199"/>
      <c r="P24" s="139"/>
      <c r="Q24" s="138"/>
      <c r="R24" s="138"/>
      <c r="S24" s="138"/>
      <c r="T24" s="138"/>
      <c r="U24" s="138"/>
      <c r="V24" s="138"/>
    </row>
    <row r="25" spans="2:22">
      <c r="B25" s="208"/>
      <c r="C25" s="514"/>
      <c r="D25" s="206"/>
      <c r="E25" s="207"/>
      <c r="F25" s="307"/>
      <c r="G25" s="202"/>
      <c r="H25" s="202"/>
      <c r="I25" s="202"/>
      <c r="J25" s="202"/>
      <c r="K25" s="202"/>
      <c r="L25" s="202"/>
      <c r="M25" s="179" t="str">
        <f>IF(G25="","",(IFERROR(VLOOKUP($G25,【選択肢】!$Q$3:$S$86,2,)," ")&amp;IF(H25="","",","&amp;IFERROR(VLOOKUP($H25,【選択肢】!$Q$3:$S$86,2,)," ")&amp;IF(I25="","",","&amp;IFERROR(VLOOKUP($I25,【選択肢】!$Q$3:$S$86,2,)," ")&amp;IF(J25="","",","&amp;IFERROR(VLOOKUP($J25,【選択肢】!$Q$3:$S$86,2,)," ")&amp;IF(K25="","",","&amp;IFERROR(VLOOKUP($K25,【選択肢】!$Q$3:$S$86,2,)," ")&amp;IF(L25="","",","&amp;IFERROR(VLOOKUP($L25,【選択肢】!$Q$3:$S$86,2,)," "))))))))</f>
        <v/>
      </c>
      <c r="N25" s="179" t="str">
        <f>IF(G25="","",(IFERROR(VLOOKUP($G25,【選択肢】!$Q$3:$S$86,3,)," ")&amp;IF(H25="","",","&amp;IFERROR(VLOOKUP($H25,【選択肢】!$Q$3:$S$86,3,)," ")&amp;IF(I25="","",","&amp;IFERROR(VLOOKUP($I25,【選択肢】!$Q$3:$S$86,3,)," ")&amp;IF(J25="","",","&amp;IFERROR(VLOOKUP($J25,【選択肢】!$Q$3:$S$86,3,)," ")&amp;IF(K25="","",","&amp;IFERROR(VLOOKUP($K25,【選択肢】!$Q$3:$S$86,3,)," ")&amp;IF(L25="","",","&amp;IFERROR(VLOOKUP($L25,【選択肢】!$Q$3:$S$86,3,)," "))))))))</f>
        <v/>
      </c>
      <c r="O25" s="199"/>
      <c r="P25" s="139"/>
      <c r="Q25" s="138"/>
      <c r="R25" s="138"/>
      <c r="S25" s="138"/>
      <c r="T25" s="138"/>
      <c r="U25" s="138"/>
      <c r="V25" s="138"/>
    </row>
    <row r="26" spans="2:22" ht="26.25" customHeight="1">
      <c r="B26" s="140"/>
      <c r="C26" s="141"/>
      <c r="D26" s="142"/>
      <c r="E26" s="143"/>
      <c r="F26" s="310" t="s">
        <v>73</v>
      </c>
      <c r="G26" s="309"/>
      <c r="H26" s="309"/>
      <c r="I26" s="309"/>
      <c r="J26" s="144"/>
      <c r="K26" s="144"/>
      <c r="L26" s="144"/>
      <c r="M26" s="308" t="str">
        <f>IF(G26="","",(IFERROR(VLOOKUP($G26,【選択肢】!$Q$3:$S$86,2,)," ")&amp;IF(H26="","",","&amp;IFERROR(VLOOKUP($H26,【選択肢】!$Q$3:$S$86,2,)," ")&amp;IF(I26="","",","&amp;IFERROR(VLOOKUP($I26,【選択肢】!$Q$3:$S$86,2,)," ")&amp;IF(J26="","",","&amp;IFERROR(VLOOKUP($J26,【選択肢】!$Q$3:$S$86,2,)," ")&amp;IF(K26="","",","&amp;IFERROR(VLOOKUP($K26,【選択肢】!$Q$3:$S$86,2,)," ")&amp;IF(L26="","",","&amp;IFERROR(VLOOKUP($L26,【選択肢】!$Q$3:$S$86,2,)," "))))))))</f>
        <v/>
      </c>
      <c r="N26" s="308" t="str">
        <f>IF(G26="","",(IFERROR(VLOOKUP($G26,【選択肢】!$Q$3:$S$86,3,)," ")&amp;IF(H26="","",","&amp;IFERROR(VLOOKUP($H26,【選択肢】!$Q$3:$S$86,3,)," ")&amp;IF(I26="","",","&amp;IFERROR(VLOOKUP($I26,【選択肢】!$Q$3:$S$86,3,)," ")&amp;IF(J26="","",","&amp;IFERROR(VLOOKUP($J26,【選択肢】!$Q$3:$S$86,3,)," ")&amp;IF(K26="","",","&amp;IFERROR(VLOOKUP($K26,【選択肢】!$Q$3:$S$86,3,)," ")&amp;IF(L26="","",","&amp;IFERROR(VLOOKUP($L26,【選択肢】!$Q$3:$S$86,3,)," "))))))))</f>
        <v/>
      </c>
      <c r="O26" s="145"/>
      <c r="P26" s="139"/>
      <c r="Q26" s="138"/>
      <c r="R26" s="138"/>
      <c r="S26" s="138"/>
      <c r="T26" s="138"/>
      <c r="U26" s="138"/>
      <c r="V26" s="138"/>
    </row>
    <row r="27" spans="2:22" ht="18" customHeight="1">
      <c r="B27" s="146"/>
      <c r="C27" s="147"/>
      <c r="D27" s="148"/>
      <c r="E27" s="148"/>
      <c r="F27" s="149"/>
      <c r="G27" s="212"/>
      <c r="H27" s="212"/>
      <c r="I27" s="212"/>
      <c r="J27" s="212"/>
      <c r="K27" s="212"/>
      <c r="L27" s="212"/>
      <c r="M27" s="150"/>
      <c r="N27" s="151"/>
      <c r="O27" s="214"/>
    </row>
    <row r="28" spans="2:22" ht="33" customHeight="1">
      <c r="B28" s="146"/>
      <c r="C28" s="147"/>
      <c r="D28" s="148"/>
      <c r="E28" s="148"/>
      <c r="F28" s="149"/>
      <c r="G28" s="212"/>
      <c r="H28" s="212"/>
      <c r="I28" s="212"/>
      <c r="J28" s="212"/>
      <c r="K28" s="212"/>
      <c r="L28" s="212"/>
      <c r="M28" s="150"/>
      <c r="N28" s="151"/>
      <c r="O28" s="214"/>
    </row>
    <row r="29" spans="2:22" ht="18" customHeight="1">
      <c r="B29" s="425"/>
      <c r="C29" s="426"/>
      <c r="D29" s="152"/>
      <c r="E29" s="152"/>
      <c r="F29" s="152"/>
      <c r="G29" s="152"/>
      <c r="H29" s="152"/>
      <c r="I29" s="152"/>
      <c r="J29" s="152"/>
      <c r="K29" s="152"/>
      <c r="L29" s="152"/>
      <c r="M29" s="153"/>
      <c r="N29" s="427"/>
      <c r="O29" s="428"/>
    </row>
    <row r="30" spans="2:22" ht="18" customHeight="1">
      <c r="B30" s="425"/>
      <c r="C30" s="426"/>
      <c r="D30" s="152"/>
      <c r="E30" s="152"/>
      <c r="F30" s="152"/>
      <c r="G30" s="152"/>
      <c r="H30" s="152"/>
      <c r="I30" s="152"/>
      <c r="J30" s="152"/>
      <c r="K30" s="152"/>
      <c r="L30" s="152"/>
      <c r="M30" s="153"/>
      <c r="N30" s="427"/>
      <c r="O30" s="428"/>
    </row>
    <row r="31" spans="2:22" ht="18" customHeight="1">
      <c r="B31" s="425"/>
      <c r="C31" s="426"/>
      <c r="D31" s="152"/>
      <c r="E31" s="152"/>
      <c r="F31" s="152"/>
      <c r="G31" s="152"/>
      <c r="H31" s="152"/>
      <c r="I31" s="152"/>
      <c r="J31" s="152"/>
      <c r="K31" s="152"/>
      <c r="L31" s="152"/>
      <c r="M31" s="153"/>
      <c r="N31" s="427"/>
      <c r="O31" s="428"/>
    </row>
    <row r="32" spans="2:22" ht="18" customHeight="1">
      <c r="B32" s="425"/>
      <c r="C32" s="426"/>
      <c r="D32" s="152"/>
      <c r="E32" s="152"/>
      <c r="F32" s="152"/>
      <c r="G32" s="152"/>
      <c r="H32" s="152"/>
      <c r="I32" s="152"/>
      <c r="J32" s="152"/>
      <c r="K32" s="152"/>
      <c r="L32" s="152"/>
      <c r="M32" s="153"/>
      <c r="N32" s="427"/>
      <c r="O32" s="428"/>
    </row>
    <row r="33" spans="2:15" ht="18" customHeight="1">
      <c r="B33" s="425"/>
      <c r="C33" s="426"/>
      <c r="D33" s="152"/>
      <c r="E33" s="152"/>
      <c r="F33" s="152"/>
      <c r="G33" s="152"/>
      <c r="H33" s="152"/>
      <c r="I33" s="152"/>
      <c r="J33" s="152"/>
      <c r="K33" s="152"/>
      <c r="L33" s="152"/>
      <c r="M33" s="153"/>
      <c r="N33" s="427"/>
      <c r="O33" s="428"/>
    </row>
    <row r="34" spans="2:15" ht="18" customHeight="1">
      <c r="B34" s="425"/>
      <c r="C34" s="426"/>
      <c r="D34" s="152"/>
      <c r="E34" s="152"/>
      <c r="F34" s="152"/>
      <c r="G34" s="152"/>
      <c r="H34" s="152"/>
      <c r="I34" s="152"/>
      <c r="J34" s="152"/>
      <c r="K34" s="152"/>
      <c r="L34" s="152"/>
      <c r="M34" s="153"/>
      <c r="N34" s="427"/>
      <c r="O34" s="428"/>
    </row>
    <row r="35" spans="2:15" ht="18" customHeight="1">
      <c r="B35" s="425"/>
      <c r="C35" s="426"/>
      <c r="D35" s="152"/>
      <c r="E35" s="152"/>
      <c r="F35" s="152"/>
      <c r="G35" s="152"/>
      <c r="H35" s="152"/>
      <c r="I35" s="152"/>
      <c r="J35" s="152"/>
      <c r="K35" s="152"/>
      <c r="L35" s="152"/>
      <c r="M35" s="153"/>
      <c r="N35" s="427"/>
      <c r="O35" s="428"/>
    </row>
    <row r="36" spans="2:15" ht="18" customHeight="1">
      <c r="B36" s="425"/>
      <c r="C36" s="426"/>
      <c r="D36" s="152"/>
      <c r="E36" s="152"/>
      <c r="F36" s="152"/>
      <c r="G36" s="152"/>
      <c r="H36" s="152"/>
      <c r="I36" s="152"/>
      <c r="J36" s="152"/>
      <c r="K36" s="152"/>
      <c r="L36" s="152"/>
      <c r="M36" s="152"/>
      <c r="N36" s="427"/>
      <c r="O36" s="428"/>
    </row>
    <row r="37" spans="2:15" ht="18" customHeight="1">
      <c r="B37" s="425"/>
      <c r="C37" s="426"/>
      <c r="D37" s="152"/>
      <c r="E37" s="152"/>
      <c r="F37" s="152"/>
      <c r="G37" s="152"/>
      <c r="H37" s="152"/>
      <c r="I37" s="152"/>
      <c r="J37" s="152"/>
      <c r="K37" s="152"/>
      <c r="L37" s="152"/>
      <c r="M37" s="153"/>
      <c r="N37" s="427"/>
      <c r="O37" s="428"/>
    </row>
    <row r="38" spans="2:15" ht="18" customHeight="1">
      <c r="B38" s="425"/>
      <c r="C38" s="426"/>
      <c r="D38" s="152"/>
      <c r="E38" s="152"/>
      <c r="F38" s="152"/>
      <c r="G38" s="152"/>
      <c r="H38" s="152"/>
      <c r="I38" s="152"/>
      <c r="J38" s="152"/>
      <c r="K38" s="152"/>
      <c r="L38" s="152"/>
      <c r="M38" s="153"/>
      <c r="N38" s="427"/>
      <c r="O38" s="428"/>
    </row>
    <row r="39" spans="2:15" ht="18" customHeight="1">
      <c r="B39" s="425"/>
      <c r="C39" s="426"/>
      <c r="D39" s="152"/>
      <c r="E39" s="152"/>
      <c r="F39" s="152"/>
      <c r="G39" s="152"/>
      <c r="H39" s="152"/>
      <c r="I39" s="152"/>
      <c r="J39" s="152"/>
      <c r="K39" s="152"/>
      <c r="L39" s="152"/>
      <c r="M39" s="153"/>
      <c r="N39" s="427"/>
      <c r="O39" s="428"/>
    </row>
    <row r="40" spans="2:15" ht="18" customHeight="1">
      <c r="B40" s="425"/>
      <c r="C40" s="426"/>
      <c r="D40" s="152"/>
      <c r="E40" s="152"/>
      <c r="F40" s="152"/>
      <c r="G40" s="152"/>
      <c r="H40" s="152"/>
      <c r="I40" s="152"/>
      <c r="J40" s="152"/>
      <c r="K40" s="152"/>
      <c r="L40" s="152"/>
      <c r="M40" s="153"/>
      <c r="N40" s="427"/>
      <c r="O40" s="428"/>
    </row>
    <row r="41" spans="2:15" ht="18" customHeight="1">
      <c r="B41" s="425"/>
      <c r="C41" s="426"/>
      <c r="D41" s="152"/>
      <c r="E41" s="152"/>
      <c r="F41" s="152"/>
      <c r="G41" s="152"/>
      <c r="H41" s="152"/>
      <c r="I41" s="152"/>
      <c r="J41" s="152"/>
      <c r="K41" s="152"/>
      <c r="L41" s="152"/>
      <c r="M41" s="153"/>
      <c r="N41" s="427"/>
      <c r="O41" s="428"/>
    </row>
    <row r="42" spans="2:15" ht="18" customHeight="1">
      <c r="B42" s="425"/>
      <c r="C42" s="426"/>
      <c r="D42" s="152"/>
      <c r="E42" s="152"/>
      <c r="F42" s="152"/>
      <c r="G42" s="152"/>
      <c r="H42" s="152"/>
      <c r="I42" s="152"/>
      <c r="J42" s="152"/>
      <c r="K42" s="152"/>
      <c r="L42" s="152"/>
      <c r="M42" s="153"/>
      <c r="N42" s="427"/>
      <c r="O42" s="428"/>
    </row>
    <row r="43" spans="2:15" ht="18" customHeight="1">
      <c r="B43" s="425"/>
      <c r="C43" s="426"/>
      <c r="D43" s="152"/>
      <c r="E43" s="152"/>
      <c r="F43" s="152"/>
      <c r="G43" s="152"/>
      <c r="H43" s="152"/>
      <c r="I43" s="152"/>
      <c r="J43" s="152"/>
      <c r="K43" s="152"/>
      <c r="L43" s="152"/>
      <c r="M43" s="153"/>
      <c r="N43" s="427"/>
      <c r="O43" s="428"/>
    </row>
    <row r="44" spans="2:15" ht="18" customHeight="1">
      <c r="B44" s="425"/>
      <c r="C44" s="426"/>
      <c r="D44" s="152"/>
      <c r="E44" s="152"/>
      <c r="F44" s="152"/>
      <c r="G44" s="152"/>
      <c r="H44" s="152"/>
      <c r="I44" s="152"/>
      <c r="J44" s="152"/>
      <c r="K44" s="152"/>
      <c r="L44" s="152"/>
      <c r="M44" s="153"/>
      <c r="N44" s="427"/>
      <c r="O44" s="428"/>
    </row>
    <row r="45" spans="2:15" ht="18" customHeight="1">
      <c r="B45" s="425"/>
      <c r="C45" s="426"/>
      <c r="D45" s="152"/>
      <c r="E45" s="152"/>
      <c r="F45" s="152"/>
      <c r="G45" s="152"/>
      <c r="H45" s="152"/>
      <c r="I45" s="152"/>
      <c r="J45" s="152"/>
      <c r="K45" s="152"/>
      <c r="L45" s="152"/>
      <c r="M45" s="153"/>
      <c r="N45" s="427"/>
      <c r="O45" s="428"/>
    </row>
    <row r="46" spans="2:15" ht="18" customHeight="1">
      <c r="B46" s="425"/>
      <c r="C46" s="426"/>
      <c r="D46" s="152"/>
      <c r="E46" s="152"/>
      <c r="F46" s="152"/>
      <c r="G46" s="152"/>
      <c r="H46" s="152"/>
      <c r="I46" s="152"/>
      <c r="J46" s="152"/>
      <c r="K46" s="152"/>
      <c r="L46" s="152"/>
      <c r="M46" s="153"/>
      <c r="N46" s="427"/>
      <c r="O46" s="428"/>
    </row>
    <row r="47" spans="2:15" ht="18" customHeight="1">
      <c r="B47" s="425"/>
      <c r="C47" s="426"/>
      <c r="D47" s="152"/>
      <c r="E47" s="152"/>
      <c r="F47" s="152"/>
      <c r="G47" s="152"/>
      <c r="H47" s="152"/>
      <c r="I47" s="152"/>
      <c r="J47" s="152"/>
      <c r="K47" s="152"/>
      <c r="L47" s="152"/>
      <c r="M47" s="153"/>
      <c r="N47" s="427"/>
      <c r="O47" s="428"/>
    </row>
    <row r="48" spans="2:15" ht="18" customHeight="1">
      <c r="B48" s="425"/>
      <c r="C48" s="426"/>
      <c r="D48" s="152"/>
      <c r="E48" s="152"/>
      <c r="F48" s="152"/>
      <c r="G48" s="152"/>
      <c r="H48" s="152"/>
      <c r="I48" s="152"/>
      <c r="J48" s="152"/>
      <c r="K48" s="152"/>
      <c r="L48" s="152"/>
      <c r="M48" s="153"/>
      <c r="N48" s="427"/>
      <c r="O48" s="428"/>
    </row>
    <row r="49" spans="2:15" ht="18" customHeight="1">
      <c r="B49" s="425"/>
      <c r="C49" s="426"/>
      <c r="D49" s="152"/>
      <c r="E49" s="152"/>
      <c r="F49" s="152"/>
      <c r="G49" s="152"/>
      <c r="H49" s="152"/>
      <c r="I49" s="152"/>
      <c r="J49" s="152"/>
      <c r="K49" s="152"/>
      <c r="L49" s="152"/>
      <c r="M49" s="153"/>
      <c r="N49" s="427"/>
      <c r="O49" s="428"/>
    </row>
    <row r="50" spans="2:15" ht="18" customHeight="1">
      <c r="B50" s="425"/>
      <c r="C50" s="426"/>
      <c r="D50" s="152"/>
      <c r="E50" s="152"/>
      <c r="F50" s="152"/>
      <c r="G50" s="152"/>
      <c r="H50" s="152"/>
      <c r="I50" s="152"/>
      <c r="J50" s="152"/>
      <c r="K50" s="152"/>
      <c r="L50" s="152"/>
      <c r="M50" s="153"/>
      <c r="N50" s="427"/>
      <c r="O50" s="428"/>
    </row>
    <row r="51" spans="2:15" ht="18" customHeight="1">
      <c r="B51" s="425"/>
      <c r="C51" s="426"/>
      <c r="D51" s="152"/>
      <c r="E51" s="152"/>
      <c r="F51" s="152"/>
      <c r="G51" s="152"/>
      <c r="H51" s="152"/>
      <c r="I51" s="152"/>
      <c r="J51" s="152"/>
      <c r="K51" s="152"/>
      <c r="L51" s="152"/>
      <c r="M51" s="153"/>
      <c r="N51" s="427"/>
      <c r="O51" s="428"/>
    </row>
    <row r="52" spans="2:15" ht="18" customHeight="1">
      <c r="B52" s="425"/>
      <c r="C52" s="426"/>
      <c r="D52" s="152"/>
      <c r="E52" s="152"/>
      <c r="F52" s="152"/>
      <c r="G52" s="152"/>
      <c r="H52" s="152"/>
      <c r="I52" s="152"/>
      <c r="J52" s="152"/>
      <c r="K52" s="152"/>
      <c r="L52" s="152"/>
      <c r="M52" s="153"/>
      <c r="N52" s="427"/>
      <c r="O52" s="428"/>
    </row>
    <row r="53" spans="2:15" ht="18" customHeight="1">
      <c r="B53" s="425"/>
      <c r="C53" s="426"/>
      <c r="D53" s="152"/>
      <c r="E53" s="152"/>
      <c r="F53" s="152"/>
      <c r="G53" s="152"/>
      <c r="H53" s="152"/>
      <c r="I53" s="152"/>
      <c r="J53" s="152"/>
      <c r="K53" s="152"/>
      <c r="L53" s="152"/>
      <c r="M53" s="153"/>
      <c r="N53" s="427"/>
      <c r="O53" s="428"/>
    </row>
    <row r="54" spans="2:15" ht="18" customHeight="1">
      <c r="B54" s="425"/>
      <c r="C54" s="426"/>
      <c r="D54" s="152"/>
      <c r="E54" s="152"/>
      <c r="F54" s="152"/>
      <c r="G54" s="152"/>
      <c r="H54" s="152"/>
      <c r="I54" s="152"/>
      <c r="J54" s="152"/>
      <c r="K54" s="152"/>
      <c r="L54" s="152"/>
      <c r="M54" s="153"/>
      <c r="N54" s="427"/>
      <c r="O54" s="428"/>
    </row>
    <row r="55" spans="2:15" ht="18" customHeight="1">
      <c r="B55" s="425"/>
      <c r="C55" s="426"/>
      <c r="D55" s="152"/>
      <c r="E55" s="152"/>
      <c r="F55" s="152"/>
      <c r="G55" s="152"/>
      <c r="H55" s="152"/>
      <c r="I55" s="152"/>
      <c r="J55" s="152"/>
      <c r="K55" s="152"/>
      <c r="L55" s="152"/>
      <c r="M55" s="153"/>
      <c r="N55" s="427"/>
      <c r="O55" s="428"/>
    </row>
    <row r="56" spans="2:15" ht="18" customHeight="1">
      <c r="B56" s="425"/>
      <c r="C56" s="426"/>
      <c r="D56" s="152"/>
      <c r="E56" s="152"/>
      <c r="F56" s="152"/>
      <c r="G56" s="152"/>
      <c r="H56" s="152"/>
      <c r="I56" s="152"/>
      <c r="J56" s="152"/>
      <c r="K56" s="152"/>
      <c r="L56" s="152"/>
      <c r="M56" s="153"/>
      <c r="N56" s="427"/>
      <c r="O56" s="428"/>
    </row>
    <row r="57" spans="2:15" ht="18" customHeight="1">
      <c r="B57" s="425"/>
      <c r="C57" s="426"/>
      <c r="D57" s="152"/>
      <c r="E57" s="152"/>
      <c r="F57" s="152"/>
      <c r="G57" s="152"/>
      <c r="H57" s="152"/>
      <c r="I57" s="152"/>
      <c r="J57" s="152"/>
      <c r="K57" s="152"/>
      <c r="L57" s="152"/>
      <c r="M57" s="153"/>
      <c r="N57" s="427"/>
      <c r="O57" s="428"/>
    </row>
    <row r="58" spans="2:15" ht="18" customHeight="1">
      <c r="B58" s="425"/>
      <c r="C58" s="426"/>
      <c r="D58" s="152"/>
      <c r="E58" s="152"/>
      <c r="F58" s="152"/>
      <c r="G58" s="152"/>
      <c r="H58" s="152"/>
      <c r="I58" s="152"/>
      <c r="J58" s="152"/>
      <c r="K58" s="152"/>
      <c r="L58" s="152"/>
      <c r="M58" s="153"/>
      <c r="N58" s="427"/>
      <c r="O58" s="428"/>
    </row>
    <row r="59" spans="2:15" ht="18" customHeight="1">
      <c r="B59" s="425"/>
      <c r="C59" s="426"/>
      <c r="D59" s="152"/>
      <c r="E59" s="152"/>
      <c r="F59" s="152"/>
      <c r="G59" s="152"/>
      <c r="H59" s="152"/>
      <c r="I59" s="152"/>
      <c r="J59" s="152"/>
      <c r="K59" s="152"/>
      <c r="L59" s="152"/>
      <c r="M59" s="153"/>
      <c r="N59" s="427"/>
      <c r="O59" s="428"/>
    </row>
    <row r="60" spans="2:15" ht="18" customHeight="1">
      <c r="B60" s="425"/>
      <c r="C60" s="426"/>
      <c r="D60" s="152"/>
      <c r="E60" s="152"/>
      <c r="F60" s="152"/>
      <c r="G60" s="152"/>
      <c r="H60" s="152"/>
      <c r="I60" s="152"/>
      <c r="J60" s="152"/>
      <c r="K60" s="152"/>
      <c r="L60" s="152"/>
      <c r="M60" s="153"/>
      <c r="N60" s="427"/>
      <c r="O60" s="428"/>
    </row>
    <row r="61" spans="2:15" ht="18" customHeight="1">
      <c r="B61" s="425"/>
      <c r="C61" s="426"/>
      <c r="D61" s="152"/>
      <c r="E61" s="152"/>
      <c r="F61" s="152"/>
      <c r="G61" s="152"/>
      <c r="H61" s="152"/>
      <c r="I61" s="152"/>
      <c r="J61" s="152"/>
      <c r="K61" s="152"/>
      <c r="L61" s="152"/>
      <c r="M61" s="153"/>
      <c r="N61" s="427"/>
      <c r="O61" s="428"/>
    </row>
    <row r="62" spans="2:15" ht="18" customHeight="1">
      <c r="B62" s="425"/>
      <c r="C62" s="426"/>
      <c r="D62" s="152"/>
      <c r="E62" s="152"/>
      <c r="F62" s="152"/>
      <c r="G62" s="152"/>
      <c r="H62" s="152"/>
      <c r="I62" s="152"/>
      <c r="J62" s="152"/>
      <c r="K62" s="152"/>
      <c r="L62" s="152"/>
      <c r="M62" s="153"/>
      <c r="N62" s="427"/>
      <c r="O62" s="428"/>
    </row>
    <row r="63" spans="2:15" ht="18" customHeight="1">
      <c r="B63" s="425"/>
      <c r="C63" s="426"/>
      <c r="D63" s="152"/>
      <c r="E63" s="152"/>
      <c r="F63" s="152"/>
      <c r="G63" s="152"/>
      <c r="H63" s="152"/>
      <c r="I63" s="152"/>
      <c r="J63" s="152"/>
      <c r="K63" s="152"/>
      <c r="L63" s="152"/>
      <c r="M63" s="153"/>
      <c r="N63" s="427"/>
      <c r="O63" s="428"/>
    </row>
    <row r="64" spans="2:15" ht="18" customHeight="1">
      <c r="B64" s="425"/>
      <c r="C64" s="426"/>
      <c r="D64" s="152"/>
      <c r="E64" s="152"/>
      <c r="F64" s="152"/>
      <c r="G64" s="152"/>
      <c r="H64" s="152"/>
      <c r="I64" s="152"/>
      <c r="J64" s="152"/>
      <c r="K64" s="152"/>
      <c r="L64" s="152"/>
      <c r="M64" s="153"/>
      <c r="N64" s="427"/>
      <c r="O64" s="428"/>
    </row>
    <row r="65" spans="2:15" ht="18" customHeight="1">
      <c r="B65" s="425"/>
      <c r="C65" s="426"/>
      <c r="D65" s="152"/>
      <c r="E65" s="152"/>
      <c r="F65" s="152"/>
      <c r="G65" s="152"/>
      <c r="H65" s="152"/>
      <c r="I65" s="152"/>
      <c r="J65" s="152"/>
      <c r="K65" s="152"/>
      <c r="L65" s="152"/>
      <c r="M65" s="153"/>
      <c r="N65" s="427"/>
      <c r="O65" s="428"/>
    </row>
    <row r="66" spans="2:15" ht="18" customHeight="1">
      <c r="B66" s="425"/>
      <c r="C66" s="426"/>
      <c r="D66" s="152"/>
      <c r="E66" s="152"/>
      <c r="F66" s="152"/>
      <c r="G66" s="152"/>
      <c r="H66" s="152"/>
      <c r="I66" s="152"/>
      <c r="J66" s="152"/>
      <c r="K66" s="152"/>
      <c r="L66" s="152"/>
      <c r="M66" s="153"/>
      <c r="N66" s="427"/>
      <c r="O66" s="428"/>
    </row>
    <row r="67" spans="2:15" ht="18" customHeight="1">
      <c r="B67" s="425"/>
      <c r="C67" s="426"/>
      <c r="D67" s="152"/>
      <c r="E67" s="152"/>
      <c r="F67" s="152"/>
      <c r="G67" s="152"/>
      <c r="H67" s="152"/>
      <c r="I67" s="152"/>
      <c r="J67" s="152"/>
      <c r="K67" s="152"/>
      <c r="L67" s="152"/>
      <c r="M67" s="153"/>
      <c r="N67" s="427"/>
      <c r="O67" s="428"/>
    </row>
  </sheetData>
  <sheetProtection insertRows="0" deleteRows="0" autoFilter="0"/>
  <mergeCells count="66">
    <mergeCell ref="B6:O6"/>
    <mergeCell ref="B7:C7"/>
    <mergeCell ref="D7:F7"/>
    <mergeCell ref="G7:L9"/>
    <mergeCell ref="M7:N7"/>
    <mergeCell ref="O7:O9"/>
    <mergeCell ref="B29:B31"/>
    <mergeCell ref="C29:C31"/>
    <mergeCell ref="N29:N31"/>
    <mergeCell ref="O29:O31"/>
    <mergeCell ref="P7:V9"/>
    <mergeCell ref="B8:B9"/>
    <mergeCell ref="D8:D9"/>
    <mergeCell ref="E8:E9"/>
    <mergeCell ref="F8:F9"/>
    <mergeCell ref="M8:M9"/>
    <mergeCell ref="N8:N9"/>
    <mergeCell ref="C8:C9"/>
    <mergeCell ref="B32:B34"/>
    <mergeCell ref="C32:C34"/>
    <mergeCell ref="N32:N34"/>
    <mergeCell ref="O32:O34"/>
    <mergeCell ref="B35:B37"/>
    <mergeCell ref="C35:C37"/>
    <mergeCell ref="N35:N37"/>
    <mergeCell ref="O35:O37"/>
    <mergeCell ref="B38:B40"/>
    <mergeCell ref="C38:C40"/>
    <mergeCell ref="N38:N40"/>
    <mergeCell ref="O38:O40"/>
    <mergeCell ref="B41:B43"/>
    <mergeCell ref="C41:C43"/>
    <mergeCell ref="N41:N43"/>
    <mergeCell ref="O41:O43"/>
    <mergeCell ref="B44:B46"/>
    <mergeCell ref="C44:C46"/>
    <mergeCell ref="N44:N46"/>
    <mergeCell ref="O44:O46"/>
    <mergeCell ref="B47:B49"/>
    <mergeCell ref="C47:C49"/>
    <mergeCell ref="N47:N49"/>
    <mergeCell ref="O47:O49"/>
    <mergeCell ref="B50:B52"/>
    <mergeCell ref="C50:C52"/>
    <mergeCell ref="N50:N52"/>
    <mergeCell ref="O50:O52"/>
    <mergeCell ref="B53:B55"/>
    <mergeCell ref="C53:C55"/>
    <mergeCell ref="N53:N55"/>
    <mergeCell ref="O53:O55"/>
    <mergeCell ref="B56:B58"/>
    <mergeCell ref="C56:C58"/>
    <mergeCell ref="N56:N58"/>
    <mergeCell ref="O56:O58"/>
    <mergeCell ref="B59:B61"/>
    <mergeCell ref="C59:C61"/>
    <mergeCell ref="N59:N61"/>
    <mergeCell ref="O59:O61"/>
    <mergeCell ref="B62:B64"/>
    <mergeCell ref="C62:C64"/>
    <mergeCell ref="N62:N64"/>
    <mergeCell ref="O62:O64"/>
    <mergeCell ref="B65:B67"/>
    <mergeCell ref="C65:C67"/>
    <mergeCell ref="N65:N67"/>
    <mergeCell ref="O65:O67"/>
  </mergeCells>
  <phoneticPr fontId="4"/>
  <dataValidations count="3">
    <dataValidation type="list" allowBlank="1" showInputMessage="1" showErrorMessage="1" prompt="年度を選択" sqref="F3" xr:uid="{BF9F86CC-CF42-42FE-93AF-5F06DE30D920}">
      <formula1>"令和7年度,令和8年度,令和9年度,令和10年度,令和11年度"</formula1>
    </dataValidation>
    <dataValidation imeMode="off" allowBlank="1" showInputMessage="1" showErrorMessage="1" sqref="B11:C28 D26:E28 G27:H28 I26:L28 F26:H26" xr:uid="{7D13F927-73C8-42AA-9164-5862032FDB7D}"/>
    <dataValidation imeMode="disabled" allowBlank="1" showInputMessage="1" showErrorMessage="1" sqref="D10:L25" xr:uid="{6B7FA27B-0B36-4360-8CD9-BCDEC4937EB5}"/>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285-D11C-44F5-B2CC-211F754D88C8}">
  <sheetPr>
    <tabColor theme="6"/>
    <pageSetUpPr fitToPage="1"/>
  </sheetPr>
  <dimension ref="A1:Z245"/>
  <sheetViews>
    <sheetView view="pageBreakPreview" topLeftCell="O68" zoomScaleNormal="98" zoomScaleSheetLayoutView="100" workbookViewId="0">
      <selection activeCell="S102" sqref="S102"/>
    </sheetView>
  </sheetViews>
  <sheetFormatPr defaultColWidth="9" defaultRowHeight="16.5"/>
  <cols>
    <col min="1" max="1" width="7.375" style="215" customWidth="1"/>
    <col min="2" max="2" width="9.375" style="215" customWidth="1"/>
    <col min="3" max="3" width="9.25" style="215" customWidth="1"/>
    <col min="4" max="5" width="24.625" style="215" customWidth="1"/>
    <col min="6" max="6" width="9.375" style="215" customWidth="1"/>
    <col min="7" max="7" width="8.125" style="215" customWidth="1"/>
    <col min="8" max="8" width="29" style="215" customWidth="1"/>
    <col min="9" max="9" width="10.875" style="215" customWidth="1"/>
    <col min="10" max="16" width="19.125" style="215" customWidth="1"/>
    <col min="17" max="17" width="6.125" style="216" bestFit="1" customWidth="1"/>
    <col min="18" max="18" width="11.375" style="216" customWidth="1"/>
    <col min="19" max="19" width="59.125" style="216" customWidth="1"/>
    <col min="20" max="20" width="36" style="215" customWidth="1"/>
    <col min="21" max="21" width="33" style="215" customWidth="1"/>
    <col min="22" max="22" width="31.75" style="215" customWidth="1"/>
    <col min="23" max="23" width="64.25" style="215" customWidth="1"/>
    <col min="24" max="25" width="9" style="215"/>
    <col min="26" max="26" width="106.125" style="215" customWidth="1"/>
    <col min="27" max="16384" width="9" style="215"/>
  </cols>
  <sheetData>
    <row r="1" spans="1:26" ht="42.75" customHeight="1">
      <c r="A1" s="456"/>
      <c r="B1" s="456"/>
      <c r="C1" s="456"/>
      <c r="D1" s="456"/>
      <c r="E1" s="456"/>
      <c r="F1" s="456"/>
      <c r="G1" s="456"/>
      <c r="H1" s="456"/>
      <c r="I1" s="456"/>
      <c r="J1" s="456"/>
      <c r="K1" s="251"/>
      <c r="L1" s="251"/>
      <c r="M1" s="251"/>
      <c r="N1" s="251"/>
      <c r="O1" s="251"/>
      <c r="P1" s="251"/>
      <c r="Q1" s="449" t="s">
        <v>376</v>
      </c>
      <c r="R1" s="449"/>
      <c r="S1" s="449"/>
      <c r="T1" s="449"/>
      <c r="U1" s="450"/>
      <c r="V1" s="451" t="s">
        <v>375</v>
      </c>
      <c r="W1" s="453" t="s">
        <v>422</v>
      </c>
      <c r="X1" s="271" t="s">
        <v>401</v>
      </c>
      <c r="Y1" s="272"/>
      <c r="Z1" s="273"/>
    </row>
    <row r="2" spans="1:26" ht="33">
      <c r="A2" s="248" t="s">
        <v>374</v>
      </c>
      <c r="B2" s="246" t="s">
        <v>373</v>
      </c>
      <c r="C2" s="248" t="s">
        <v>372</v>
      </c>
      <c r="D2" s="246" t="s">
        <v>371</v>
      </c>
      <c r="E2" s="249" t="s">
        <v>370</v>
      </c>
      <c r="F2" s="441" t="s">
        <v>379</v>
      </c>
      <c r="G2" s="442"/>
      <c r="H2" s="442"/>
      <c r="I2" s="442"/>
      <c r="J2" s="443"/>
      <c r="K2" s="248" t="s">
        <v>369</v>
      </c>
      <c r="L2" s="248" t="s">
        <v>368</v>
      </c>
      <c r="M2" s="247" t="s">
        <v>367</v>
      </c>
      <c r="N2" s="248" t="s">
        <v>366</v>
      </c>
      <c r="O2" s="270"/>
      <c r="P2" s="248" t="s">
        <v>399</v>
      </c>
      <c r="Q2" s="229" t="s">
        <v>365</v>
      </c>
      <c r="R2" s="225" t="s">
        <v>199</v>
      </c>
      <c r="S2" s="454" t="s">
        <v>423</v>
      </c>
      <c r="T2" s="455"/>
      <c r="U2" s="225" t="s">
        <v>424</v>
      </c>
      <c r="V2" s="452"/>
      <c r="W2" s="453"/>
      <c r="X2" s="233" t="s">
        <v>402</v>
      </c>
      <c r="Z2" s="232"/>
    </row>
    <row r="3" spans="1:26" ht="18" customHeight="1">
      <c r="A3" s="244" t="s">
        <v>364</v>
      </c>
      <c r="B3" s="242" t="s">
        <v>23</v>
      </c>
      <c r="C3" s="245" t="s">
        <v>23</v>
      </c>
      <c r="D3" s="242" t="s">
        <v>363</v>
      </c>
      <c r="E3" s="242" t="s">
        <v>362</v>
      </c>
      <c r="F3" s="245" t="s">
        <v>361</v>
      </c>
      <c r="G3" s="252" t="s">
        <v>255</v>
      </c>
      <c r="H3" s="253" t="s">
        <v>253</v>
      </c>
      <c r="I3" s="254"/>
      <c r="J3" s="254"/>
      <c r="K3" s="255" t="s">
        <v>360</v>
      </c>
      <c r="L3" s="244" t="s">
        <v>359</v>
      </c>
      <c r="M3" s="243">
        <v>1</v>
      </c>
      <c r="N3" s="244" t="s">
        <v>358</v>
      </c>
      <c r="P3" s="268" t="s">
        <v>400</v>
      </c>
      <c r="Q3" s="289">
        <v>200</v>
      </c>
      <c r="R3" s="224" t="s">
        <v>230</v>
      </c>
      <c r="S3" s="224" t="s">
        <v>425</v>
      </c>
      <c r="T3" s="224" t="s">
        <v>425</v>
      </c>
      <c r="U3" s="224" t="s">
        <v>357</v>
      </c>
      <c r="V3" s="237"/>
      <c r="X3" s="274" t="s">
        <v>403</v>
      </c>
      <c r="Y3" s="275"/>
      <c r="Z3" s="276"/>
    </row>
    <row r="4" spans="1:26" ht="18" customHeight="1">
      <c r="A4" s="234" t="s">
        <v>356</v>
      </c>
      <c r="B4" s="241"/>
      <c r="C4" s="231" t="s">
        <v>355</v>
      </c>
      <c r="D4" s="236" t="s">
        <v>354</v>
      </c>
      <c r="E4" s="236" t="s">
        <v>353</v>
      </c>
      <c r="F4" s="231" t="s">
        <v>352</v>
      </c>
      <c r="G4" s="223" t="s">
        <v>251</v>
      </c>
      <c r="H4" s="256" t="s">
        <v>249</v>
      </c>
      <c r="I4" s="257"/>
      <c r="J4" s="257"/>
      <c r="K4" s="258" t="s">
        <v>351</v>
      </c>
      <c r="L4" s="231" t="s">
        <v>350</v>
      </c>
      <c r="M4" s="239">
        <v>2</v>
      </c>
      <c r="N4" s="231" t="s">
        <v>349</v>
      </c>
      <c r="P4" s="268" t="s">
        <v>400</v>
      </c>
      <c r="Q4" s="289">
        <v>300</v>
      </c>
      <c r="R4" s="224" t="s">
        <v>230</v>
      </c>
      <c r="S4" s="224" t="s">
        <v>426</v>
      </c>
      <c r="T4" s="224" t="s">
        <v>426</v>
      </c>
      <c r="U4" s="224" t="s">
        <v>348</v>
      </c>
      <c r="V4" s="237"/>
      <c r="X4" s="233" t="s">
        <v>404</v>
      </c>
      <c r="Z4" s="232"/>
    </row>
    <row r="5" spans="1:26" ht="18" customHeight="1">
      <c r="C5" s="234" t="s">
        <v>347</v>
      </c>
      <c r="D5" s="236" t="s">
        <v>346</v>
      </c>
      <c r="E5" s="236" t="s">
        <v>345</v>
      </c>
      <c r="F5" s="240" t="s">
        <v>344</v>
      </c>
      <c r="G5" s="259" t="s">
        <v>247</v>
      </c>
      <c r="H5" s="260" t="s">
        <v>244</v>
      </c>
      <c r="I5" s="261"/>
      <c r="J5" s="261"/>
      <c r="K5" s="238"/>
      <c r="L5" s="231" t="s">
        <v>343</v>
      </c>
      <c r="M5" s="238"/>
      <c r="N5" s="231" t="s">
        <v>342</v>
      </c>
      <c r="P5" s="268" t="s">
        <v>400</v>
      </c>
      <c r="Q5" s="290"/>
      <c r="R5" s="237"/>
      <c r="S5" s="237"/>
      <c r="T5" s="237"/>
      <c r="U5" s="237"/>
      <c r="V5" s="237"/>
      <c r="X5" s="233" t="s">
        <v>405</v>
      </c>
      <c r="Z5" s="232"/>
    </row>
    <row r="6" spans="1:26" ht="18" customHeight="1">
      <c r="D6" s="236" t="s">
        <v>341</v>
      </c>
      <c r="E6" s="236" t="s">
        <v>340</v>
      </c>
      <c r="F6" s="262"/>
      <c r="G6" s="263"/>
      <c r="H6" s="264"/>
      <c r="I6" s="264"/>
      <c r="J6" s="265"/>
      <c r="K6" s="232"/>
      <c r="L6" s="231" t="s">
        <v>339</v>
      </c>
      <c r="N6" s="231" t="s">
        <v>338</v>
      </c>
      <c r="P6" s="268" t="s">
        <v>400</v>
      </c>
      <c r="Q6" s="289">
        <v>1</v>
      </c>
      <c r="R6" s="224" t="s">
        <v>296</v>
      </c>
      <c r="S6" s="224" t="s">
        <v>427</v>
      </c>
      <c r="T6" s="224" t="s">
        <v>428</v>
      </c>
      <c r="U6" s="224" t="s">
        <v>337</v>
      </c>
      <c r="V6" s="221"/>
      <c r="X6" s="233" t="s">
        <v>406</v>
      </c>
      <c r="Z6" s="232"/>
    </row>
    <row r="7" spans="1:26" ht="18" customHeight="1">
      <c r="D7" s="235" t="s">
        <v>336</v>
      </c>
      <c r="E7" s="231" t="s">
        <v>335</v>
      </c>
      <c r="F7" s="233"/>
      <c r="K7" s="232"/>
      <c r="L7" s="231" t="s">
        <v>334</v>
      </c>
      <c r="N7" s="231" t="s">
        <v>380</v>
      </c>
      <c r="P7" s="268" t="s">
        <v>400</v>
      </c>
      <c r="Q7" s="289">
        <v>2</v>
      </c>
      <c r="R7" s="224" t="s">
        <v>296</v>
      </c>
      <c r="S7" s="224" t="s">
        <v>427</v>
      </c>
      <c r="T7" s="224" t="s">
        <v>429</v>
      </c>
      <c r="U7" s="224" t="s">
        <v>333</v>
      </c>
      <c r="V7" s="221"/>
      <c r="X7" s="233" t="s">
        <v>407</v>
      </c>
      <c r="Z7" s="232"/>
    </row>
    <row r="8" spans="1:26" ht="18" customHeight="1">
      <c r="E8" s="231" t="s">
        <v>332</v>
      </c>
      <c r="F8" s="233"/>
      <c r="K8" s="232"/>
      <c r="L8" s="231" t="s">
        <v>331</v>
      </c>
      <c r="N8" s="231" t="s">
        <v>381</v>
      </c>
      <c r="P8" s="268" t="s">
        <v>400</v>
      </c>
      <c r="Q8" s="289">
        <v>3</v>
      </c>
      <c r="R8" s="224" t="s">
        <v>296</v>
      </c>
      <c r="S8" s="224" t="s">
        <v>232</v>
      </c>
      <c r="T8" s="224" t="s">
        <v>232</v>
      </c>
      <c r="U8" s="224" t="s">
        <v>430</v>
      </c>
      <c r="V8" s="221"/>
      <c r="X8" s="233"/>
      <c r="Z8" s="232"/>
    </row>
    <row r="9" spans="1:26" ht="18" customHeight="1">
      <c r="E9" s="231" t="s">
        <v>330</v>
      </c>
      <c r="F9" s="233"/>
      <c r="K9" s="232"/>
      <c r="L9" s="231" t="s">
        <v>329</v>
      </c>
      <c r="N9" s="230" t="s">
        <v>382</v>
      </c>
      <c r="P9" s="268" t="s">
        <v>400</v>
      </c>
      <c r="Q9" s="289">
        <v>4</v>
      </c>
      <c r="R9" s="224" t="s">
        <v>296</v>
      </c>
      <c r="S9" s="224" t="s">
        <v>431</v>
      </c>
      <c r="T9" s="224" t="s">
        <v>432</v>
      </c>
      <c r="U9" s="224" t="s">
        <v>328</v>
      </c>
      <c r="V9" s="221"/>
      <c r="X9" s="274" t="s">
        <v>327</v>
      </c>
      <c r="Y9" s="275"/>
      <c r="Z9" s="276"/>
    </row>
    <row r="10" spans="1:26" ht="18" customHeight="1">
      <c r="E10" s="231" t="s">
        <v>326</v>
      </c>
      <c r="F10" s="233"/>
      <c r="K10" s="232"/>
      <c r="L10" s="231" t="s">
        <v>325</v>
      </c>
      <c r="N10" s="230"/>
      <c r="P10" s="268" t="s">
        <v>400</v>
      </c>
      <c r="Q10" s="289">
        <v>5</v>
      </c>
      <c r="R10" s="224" t="s">
        <v>296</v>
      </c>
      <c r="S10" s="224" t="s">
        <v>431</v>
      </c>
      <c r="T10" s="224" t="s">
        <v>432</v>
      </c>
      <c r="U10" s="224" t="s">
        <v>324</v>
      </c>
      <c r="V10" s="221"/>
      <c r="X10" s="277" t="s">
        <v>323</v>
      </c>
      <c r="Y10" s="278"/>
      <c r="Z10" s="279"/>
    </row>
    <row r="11" spans="1:26" ht="18" customHeight="1">
      <c r="E11" s="234" t="s">
        <v>322</v>
      </c>
      <c r="F11" s="233"/>
      <c r="K11" s="232"/>
      <c r="L11" s="231" t="s">
        <v>321</v>
      </c>
      <c r="P11" s="268" t="s">
        <v>400</v>
      </c>
      <c r="Q11" s="289">
        <v>6</v>
      </c>
      <c r="R11" s="224" t="s">
        <v>296</v>
      </c>
      <c r="S11" s="224" t="s">
        <v>431</v>
      </c>
      <c r="T11" s="224" t="s">
        <v>432</v>
      </c>
      <c r="U11" s="224" t="s">
        <v>320</v>
      </c>
      <c r="V11" s="221"/>
      <c r="X11" s="280" t="s">
        <v>319</v>
      </c>
      <c r="Y11" s="281"/>
      <c r="Z11" s="282"/>
    </row>
    <row r="12" spans="1:26" ht="18" customHeight="1">
      <c r="L12" s="231" t="s">
        <v>318</v>
      </c>
      <c r="P12" s="268" t="s">
        <v>400</v>
      </c>
      <c r="Q12" s="289">
        <v>7</v>
      </c>
      <c r="R12" s="224" t="s">
        <v>296</v>
      </c>
      <c r="S12" s="224" t="s">
        <v>431</v>
      </c>
      <c r="T12" s="224" t="s">
        <v>0</v>
      </c>
      <c r="U12" s="224" t="s">
        <v>317</v>
      </c>
      <c r="V12" s="221"/>
      <c r="X12" s="283" t="s">
        <v>408</v>
      </c>
      <c r="Y12" s="284"/>
      <c r="Z12" s="285"/>
    </row>
    <row r="13" spans="1:26" ht="18" customHeight="1">
      <c r="L13" s="231" t="s">
        <v>316</v>
      </c>
      <c r="P13" s="268" t="s">
        <v>400</v>
      </c>
      <c r="Q13" s="289">
        <v>8</v>
      </c>
      <c r="R13" s="224" t="s">
        <v>296</v>
      </c>
      <c r="S13" s="224" t="s">
        <v>431</v>
      </c>
      <c r="T13" s="224" t="s">
        <v>0</v>
      </c>
      <c r="U13" s="224" t="s">
        <v>315</v>
      </c>
      <c r="V13" s="221"/>
      <c r="X13" s="283" t="s">
        <v>409</v>
      </c>
      <c r="Y13" s="284"/>
      <c r="Z13" s="285"/>
    </row>
    <row r="14" spans="1:26" ht="18" customHeight="1">
      <c r="L14" s="231" t="s">
        <v>314</v>
      </c>
      <c r="P14" s="268" t="s">
        <v>400</v>
      </c>
      <c r="Q14" s="289">
        <v>9</v>
      </c>
      <c r="R14" s="224" t="s">
        <v>296</v>
      </c>
      <c r="S14" s="224" t="s">
        <v>431</v>
      </c>
      <c r="T14" s="224" t="s">
        <v>0</v>
      </c>
      <c r="U14" s="224" t="s">
        <v>313</v>
      </c>
      <c r="V14" s="221"/>
      <c r="X14" s="283" t="s">
        <v>312</v>
      </c>
      <c r="Y14" s="284"/>
      <c r="Z14" s="285"/>
    </row>
    <row r="15" spans="1:26" ht="18" customHeight="1">
      <c r="L15" s="230" t="s">
        <v>311</v>
      </c>
      <c r="P15" s="268" t="s">
        <v>400</v>
      </c>
      <c r="Q15" s="289">
        <v>10</v>
      </c>
      <c r="R15" s="224" t="s">
        <v>296</v>
      </c>
      <c r="S15" s="224" t="s">
        <v>431</v>
      </c>
      <c r="T15" s="224" t="s">
        <v>1</v>
      </c>
      <c r="U15" s="224" t="s">
        <v>310</v>
      </c>
      <c r="V15" s="221"/>
      <c r="X15" s="283" t="s">
        <v>410</v>
      </c>
      <c r="Y15" s="284"/>
      <c r="Z15" s="285"/>
    </row>
    <row r="16" spans="1:26" ht="18" customHeight="1">
      <c r="P16" s="268" t="s">
        <v>400</v>
      </c>
      <c r="Q16" s="289">
        <v>11</v>
      </c>
      <c r="R16" s="224" t="s">
        <v>296</v>
      </c>
      <c r="S16" s="224" t="s">
        <v>431</v>
      </c>
      <c r="T16" s="224" t="s">
        <v>1</v>
      </c>
      <c r="U16" s="224" t="s">
        <v>309</v>
      </c>
      <c r="V16" s="221"/>
      <c r="X16" s="233"/>
      <c r="Y16" s="278"/>
      <c r="Z16" s="279"/>
    </row>
    <row r="17" spans="1:26" ht="18" customHeight="1">
      <c r="A17" s="266" t="s">
        <v>383</v>
      </c>
      <c r="B17" s="267" t="s">
        <v>384</v>
      </c>
      <c r="C17" s="444" t="s">
        <v>385</v>
      </c>
      <c r="D17" s="444"/>
      <c r="E17" s="444"/>
      <c r="F17" s="444"/>
      <c r="G17" s="445"/>
      <c r="H17" s="267" t="s">
        <v>386</v>
      </c>
      <c r="P17" s="268" t="s">
        <v>400</v>
      </c>
      <c r="Q17" s="289">
        <v>12</v>
      </c>
      <c r="R17" s="224" t="s">
        <v>296</v>
      </c>
      <c r="S17" s="224" t="s">
        <v>431</v>
      </c>
      <c r="T17" s="224" t="s">
        <v>1</v>
      </c>
      <c r="U17" s="224" t="s">
        <v>308</v>
      </c>
      <c r="V17" s="221"/>
      <c r="X17" s="277" t="s">
        <v>307</v>
      </c>
      <c r="Z17" s="232"/>
    </row>
    <row r="18" spans="1:26" ht="18" customHeight="1">
      <c r="A18" s="268">
        <v>1</v>
      </c>
      <c r="B18" s="268" t="s">
        <v>387</v>
      </c>
      <c r="C18" s="268" t="s">
        <v>388</v>
      </c>
      <c r="D18" s="268"/>
      <c r="E18" s="268"/>
      <c r="F18" s="268"/>
      <c r="G18" s="269"/>
      <c r="H18" s="268">
        <v>0.5</v>
      </c>
      <c r="P18" s="268" t="s">
        <v>400</v>
      </c>
      <c r="Q18" s="289">
        <v>13</v>
      </c>
      <c r="R18" s="224" t="s">
        <v>296</v>
      </c>
      <c r="S18" s="224" t="s">
        <v>431</v>
      </c>
      <c r="T18" s="224" t="s">
        <v>2</v>
      </c>
      <c r="U18" s="224" t="s">
        <v>306</v>
      </c>
      <c r="V18" s="221"/>
      <c r="X18" s="280" t="s">
        <v>411</v>
      </c>
      <c r="Y18" s="278"/>
      <c r="Z18" s="279"/>
    </row>
    <row r="19" spans="1:26" ht="18" customHeight="1">
      <c r="A19" s="268">
        <v>2</v>
      </c>
      <c r="B19" s="268" t="s">
        <v>389</v>
      </c>
      <c r="C19" s="268" t="s">
        <v>388</v>
      </c>
      <c r="D19" s="268"/>
      <c r="E19" s="268"/>
      <c r="F19" s="268"/>
      <c r="G19" s="269"/>
      <c r="H19" s="268">
        <v>1</v>
      </c>
      <c r="P19" s="268" t="s">
        <v>400</v>
      </c>
      <c r="Q19" s="289">
        <v>14</v>
      </c>
      <c r="R19" s="224" t="s">
        <v>296</v>
      </c>
      <c r="S19" s="224" t="s">
        <v>431</v>
      </c>
      <c r="T19" s="224" t="s">
        <v>2</v>
      </c>
      <c r="U19" s="224" t="s">
        <v>305</v>
      </c>
      <c r="V19" s="221"/>
      <c r="X19" s="283" t="s">
        <v>412</v>
      </c>
      <c r="Y19" s="278"/>
      <c r="Z19" s="279"/>
    </row>
    <row r="20" spans="1:26" ht="18" customHeight="1">
      <c r="A20" s="268">
        <v>3</v>
      </c>
      <c r="B20" s="268" t="s">
        <v>390</v>
      </c>
      <c r="C20" s="268" t="s">
        <v>391</v>
      </c>
      <c r="D20" s="268" t="s">
        <v>392</v>
      </c>
      <c r="E20" s="268" t="s">
        <v>393</v>
      </c>
      <c r="F20" s="268" t="s">
        <v>394</v>
      </c>
      <c r="G20" s="269" t="s">
        <v>395</v>
      </c>
      <c r="H20" s="268">
        <v>1.5</v>
      </c>
      <c r="P20" s="268" t="s">
        <v>400</v>
      </c>
      <c r="Q20" s="289">
        <v>15</v>
      </c>
      <c r="R20" s="224" t="s">
        <v>296</v>
      </c>
      <c r="S20" s="224" t="s">
        <v>431</v>
      </c>
      <c r="T20" s="224" t="s">
        <v>2</v>
      </c>
      <c r="U20" s="224" t="s">
        <v>304</v>
      </c>
      <c r="V20" s="221"/>
      <c r="X20" s="283" t="s">
        <v>409</v>
      </c>
      <c r="Z20" s="232"/>
    </row>
    <row r="21" spans="1:26" ht="18" customHeight="1">
      <c r="A21" s="268">
        <v>4</v>
      </c>
      <c r="B21" s="268" t="s">
        <v>396</v>
      </c>
      <c r="C21" s="268" t="s">
        <v>388</v>
      </c>
      <c r="D21" s="268"/>
      <c r="E21" s="268"/>
      <c r="F21" s="268"/>
      <c r="G21" s="269"/>
      <c r="H21" s="268">
        <v>2</v>
      </c>
      <c r="P21" s="268" t="s">
        <v>400</v>
      </c>
      <c r="Q21" s="289">
        <v>16</v>
      </c>
      <c r="R21" s="224" t="s">
        <v>296</v>
      </c>
      <c r="S21" s="224" t="s">
        <v>431</v>
      </c>
      <c r="T21" s="224" t="s">
        <v>433</v>
      </c>
      <c r="U21" s="224" t="s">
        <v>303</v>
      </c>
      <c r="V21" s="221"/>
      <c r="X21" s="446" t="s">
        <v>413</v>
      </c>
      <c r="Y21" s="447"/>
      <c r="Z21" s="448"/>
    </row>
    <row r="22" spans="1:26" ht="18" customHeight="1">
      <c r="A22" s="268">
        <v>5</v>
      </c>
      <c r="B22" s="268" t="s">
        <v>397</v>
      </c>
      <c r="C22" s="268" t="s">
        <v>388</v>
      </c>
      <c r="D22" s="268"/>
      <c r="E22" s="268"/>
      <c r="F22" s="268"/>
      <c r="G22" s="269"/>
      <c r="H22" s="268">
        <v>2.5</v>
      </c>
      <c r="P22" s="268" t="s">
        <v>400</v>
      </c>
      <c r="Q22" s="289">
        <v>17</v>
      </c>
      <c r="R22" s="224" t="s">
        <v>296</v>
      </c>
      <c r="S22" s="224" t="s">
        <v>434</v>
      </c>
      <c r="T22" s="224" t="s">
        <v>434</v>
      </c>
      <c r="U22" s="224" t="s">
        <v>302</v>
      </c>
      <c r="V22" s="221"/>
      <c r="X22" s="446"/>
      <c r="Y22" s="447"/>
      <c r="Z22" s="448"/>
    </row>
    <row r="23" spans="1:26" ht="18" customHeight="1">
      <c r="A23" s="268">
        <v>6</v>
      </c>
      <c r="B23" s="268" t="s">
        <v>398</v>
      </c>
      <c r="C23" s="268" t="s">
        <v>388</v>
      </c>
      <c r="D23" s="268"/>
      <c r="E23" s="268"/>
      <c r="F23" s="268"/>
      <c r="G23" s="269"/>
      <c r="H23" s="268">
        <v>3</v>
      </c>
      <c r="P23" s="268" t="s">
        <v>400</v>
      </c>
      <c r="Q23" s="289">
        <v>18</v>
      </c>
      <c r="R23" s="224" t="s">
        <v>296</v>
      </c>
      <c r="S23" s="224" t="s">
        <v>434</v>
      </c>
      <c r="T23" s="224" t="s">
        <v>434</v>
      </c>
      <c r="U23" s="224" t="s">
        <v>301</v>
      </c>
      <c r="V23" s="291"/>
      <c r="W23" s="292"/>
      <c r="X23" s="233"/>
      <c r="Y23" s="278"/>
      <c r="Z23" s="279"/>
    </row>
    <row r="24" spans="1:26" ht="18" customHeight="1">
      <c r="A24" s="268">
        <v>7</v>
      </c>
      <c r="H24" s="268">
        <v>3.5</v>
      </c>
      <c r="P24" s="268" t="s">
        <v>400</v>
      </c>
      <c r="Q24" s="289">
        <v>19</v>
      </c>
      <c r="R24" s="224" t="s">
        <v>296</v>
      </c>
      <c r="S24" s="224" t="s">
        <v>434</v>
      </c>
      <c r="T24" s="224" t="s">
        <v>434</v>
      </c>
      <c r="U24" s="224" t="s">
        <v>300</v>
      </c>
      <c r="V24" s="221"/>
      <c r="X24" s="280" t="s">
        <v>414</v>
      </c>
      <c r="Y24" s="278"/>
      <c r="Z24" s="279"/>
    </row>
    <row r="25" spans="1:26" ht="18" customHeight="1">
      <c r="A25" s="268">
        <v>8</v>
      </c>
      <c r="H25" s="268">
        <v>4</v>
      </c>
      <c r="P25" s="268" t="s">
        <v>400</v>
      </c>
      <c r="Q25" s="289">
        <v>20</v>
      </c>
      <c r="R25" s="224" t="s">
        <v>296</v>
      </c>
      <c r="S25" s="224" t="s">
        <v>434</v>
      </c>
      <c r="T25" s="224" t="s">
        <v>434</v>
      </c>
      <c r="U25" s="224" t="s">
        <v>299</v>
      </c>
      <c r="V25" s="221"/>
      <c r="X25" s="283" t="s">
        <v>415</v>
      </c>
      <c r="Y25" s="278"/>
      <c r="Z25" s="279"/>
    </row>
    <row r="26" spans="1:26" ht="18" customHeight="1">
      <c r="A26" s="268">
        <v>9</v>
      </c>
      <c r="H26" s="268">
        <v>4.5</v>
      </c>
      <c r="P26" s="268" t="s">
        <v>400</v>
      </c>
      <c r="Q26" s="289">
        <v>21</v>
      </c>
      <c r="R26" s="224" t="s">
        <v>296</v>
      </c>
      <c r="S26" s="224" t="s">
        <v>434</v>
      </c>
      <c r="T26" s="224" t="s">
        <v>434</v>
      </c>
      <c r="U26" s="224" t="s">
        <v>298</v>
      </c>
      <c r="V26" s="221"/>
      <c r="X26" s="283" t="s">
        <v>416</v>
      </c>
      <c r="Y26" s="278"/>
      <c r="Z26" s="279"/>
    </row>
    <row r="27" spans="1:26" ht="18" customHeight="1">
      <c r="A27" s="268">
        <v>10</v>
      </c>
      <c r="H27" s="268">
        <v>5</v>
      </c>
      <c r="P27" s="268" t="s">
        <v>400</v>
      </c>
      <c r="Q27" s="289">
        <v>22</v>
      </c>
      <c r="R27" s="224" t="s">
        <v>296</v>
      </c>
      <c r="S27" s="224" t="s">
        <v>434</v>
      </c>
      <c r="T27" s="224" t="s">
        <v>434</v>
      </c>
      <c r="U27" s="224" t="s">
        <v>297</v>
      </c>
      <c r="V27" s="221"/>
      <c r="X27" s="283" t="s">
        <v>417</v>
      </c>
      <c r="Y27" s="278"/>
      <c r="Z27" s="279"/>
    </row>
    <row r="28" spans="1:26" ht="18" customHeight="1">
      <c r="A28" s="268">
        <v>11</v>
      </c>
      <c r="H28" s="268">
        <v>5.5</v>
      </c>
      <c r="P28" s="268" t="s">
        <v>400</v>
      </c>
      <c r="Q28" s="289">
        <v>23</v>
      </c>
      <c r="R28" s="224" t="s">
        <v>296</v>
      </c>
      <c r="S28" s="224" t="s">
        <v>434</v>
      </c>
      <c r="T28" s="224" t="s">
        <v>434</v>
      </c>
      <c r="U28" s="224" t="s">
        <v>295</v>
      </c>
      <c r="V28" s="221"/>
      <c r="X28" s="233"/>
      <c r="Y28" s="278"/>
      <c r="Z28" s="279"/>
    </row>
    <row r="29" spans="1:26" ht="18" customHeight="1">
      <c r="A29" s="268">
        <v>12</v>
      </c>
      <c r="H29" s="268">
        <v>6</v>
      </c>
      <c r="P29" s="268" t="s">
        <v>400</v>
      </c>
      <c r="Q29" s="289">
        <v>24</v>
      </c>
      <c r="R29" s="224" t="s">
        <v>257</v>
      </c>
      <c r="S29" s="224" t="s">
        <v>435</v>
      </c>
      <c r="T29" s="224" t="s">
        <v>436</v>
      </c>
      <c r="U29" s="224" t="s">
        <v>294</v>
      </c>
      <c r="V29" s="221"/>
      <c r="X29" s="277" t="s">
        <v>292</v>
      </c>
      <c r="Y29" s="278"/>
      <c r="Z29" s="279"/>
    </row>
    <row r="30" spans="1:26" ht="18" customHeight="1">
      <c r="H30" s="268">
        <v>6.5</v>
      </c>
      <c r="P30" s="268" t="s">
        <v>400</v>
      </c>
      <c r="Q30" s="289">
        <v>25</v>
      </c>
      <c r="R30" s="224" t="s">
        <v>257</v>
      </c>
      <c r="S30" s="224" t="s">
        <v>435</v>
      </c>
      <c r="T30" s="224" t="s">
        <v>436</v>
      </c>
      <c r="U30" s="224" t="s">
        <v>293</v>
      </c>
      <c r="V30" s="221"/>
      <c r="X30" s="280" t="s">
        <v>290</v>
      </c>
      <c r="Z30" s="232"/>
    </row>
    <row r="31" spans="1:26" ht="18" customHeight="1">
      <c r="H31" s="268">
        <v>7</v>
      </c>
      <c r="P31" s="268" t="s">
        <v>400</v>
      </c>
      <c r="Q31" s="289">
        <v>26</v>
      </c>
      <c r="R31" s="224" t="s">
        <v>257</v>
      </c>
      <c r="S31" s="224" t="s">
        <v>435</v>
      </c>
      <c r="T31" s="224" t="s">
        <v>436</v>
      </c>
      <c r="U31" s="224" t="s">
        <v>291</v>
      </c>
      <c r="V31" s="221"/>
      <c r="X31" s="283" t="s">
        <v>418</v>
      </c>
      <c r="Y31" s="278"/>
      <c r="Z31" s="279"/>
    </row>
    <row r="32" spans="1:26" ht="18" customHeight="1">
      <c r="H32" s="268">
        <v>7.5</v>
      </c>
      <c r="P32" s="268" t="s">
        <v>400</v>
      </c>
      <c r="Q32" s="289">
        <v>27</v>
      </c>
      <c r="R32" s="224" t="s">
        <v>257</v>
      </c>
      <c r="S32" s="224" t="s">
        <v>435</v>
      </c>
      <c r="T32" s="224" t="s">
        <v>436</v>
      </c>
      <c r="U32" s="224" t="s">
        <v>289</v>
      </c>
      <c r="V32" s="221"/>
      <c r="X32" s="283" t="s">
        <v>419</v>
      </c>
      <c r="Y32" s="281"/>
      <c r="Z32" s="282"/>
    </row>
    <row r="33" spans="8:26" ht="18" customHeight="1">
      <c r="H33" s="268">
        <v>8</v>
      </c>
      <c r="P33" s="268" t="s">
        <v>400</v>
      </c>
      <c r="Q33" s="289">
        <v>28</v>
      </c>
      <c r="R33" s="224" t="s">
        <v>257</v>
      </c>
      <c r="S33" s="224" t="s">
        <v>435</v>
      </c>
      <c r="T33" s="224" t="s">
        <v>429</v>
      </c>
      <c r="U33" s="224" t="s">
        <v>288</v>
      </c>
      <c r="V33" s="221"/>
      <c r="X33" s="283" t="s">
        <v>420</v>
      </c>
      <c r="Y33" s="278"/>
      <c r="Z33" s="279"/>
    </row>
    <row r="34" spans="8:26" ht="18" customHeight="1">
      <c r="H34" s="268">
        <v>8.5</v>
      </c>
      <c r="P34" s="268" t="s">
        <v>400</v>
      </c>
      <c r="Q34" s="289">
        <v>29</v>
      </c>
      <c r="R34" s="224" t="s">
        <v>257</v>
      </c>
      <c r="S34" s="224" t="s">
        <v>437</v>
      </c>
      <c r="T34" s="224" t="s">
        <v>232</v>
      </c>
      <c r="U34" s="224" t="s">
        <v>287</v>
      </c>
      <c r="V34" s="221"/>
      <c r="W34" s="293"/>
      <c r="X34" s="286" t="s">
        <v>421</v>
      </c>
      <c r="Y34" s="287"/>
      <c r="Z34" s="288"/>
    </row>
    <row r="35" spans="8:26" ht="18" customHeight="1">
      <c r="H35" s="268">
        <v>9</v>
      </c>
      <c r="P35" s="268" t="s">
        <v>400</v>
      </c>
      <c r="Q35" s="289">
        <v>30</v>
      </c>
      <c r="R35" s="224" t="s">
        <v>257</v>
      </c>
      <c r="S35" s="224" t="s">
        <v>431</v>
      </c>
      <c r="T35" s="224" t="s">
        <v>432</v>
      </c>
      <c r="U35" s="224" t="s">
        <v>286</v>
      </c>
      <c r="V35" s="221"/>
    </row>
    <row r="36" spans="8:26" ht="18" customHeight="1">
      <c r="H36" s="268">
        <v>9.5</v>
      </c>
      <c r="P36" s="268" t="s">
        <v>400</v>
      </c>
      <c r="Q36" s="289">
        <v>31</v>
      </c>
      <c r="R36" s="224" t="s">
        <v>257</v>
      </c>
      <c r="S36" s="224" t="s">
        <v>431</v>
      </c>
      <c r="T36" s="224" t="s">
        <v>0</v>
      </c>
      <c r="U36" s="224" t="s">
        <v>285</v>
      </c>
      <c r="V36" s="221"/>
    </row>
    <row r="37" spans="8:26" ht="18" customHeight="1">
      <c r="H37" s="268">
        <v>10</v>
      </c>
      <c r="P37" s="268" t="s">
        <v>400</v>
      </c>
      <c r="Q37" s="289">
        <v>32</v>
      </c>
      <c r="R37" s="224" t="s">
        <v>257</v>
      </c>
      <c r="S37" s="224" t="s">
        <v>431</v>
      </c>
      <c r="T37" s="224" t="s">
        <v>1</v>
      </c>
      <c r="U37" s="224" t="s">
        <v>284</v>
      </c>
      <c r="V37" s="221"/>
    </row>
    <row r="38" spans="8:26" ht="18" customHeight="1">
      <c r="H38" s="268">
        <v>10.5</v>
      </c>
      <c r="P38" s="268" t="s">
        <v>400</v>
      </c>
      <c r="Q38" s="289">
        <v>33</v>
      </c>
      <c r="R38" s="224" t="s">
        <v>257</v>
      </c>
      <c r="S38" s="224" t="s">
        <v>431</v>
      </c>
      <c r="T38" s="224" t="s">
        <v>2</v>
      </c>
      <c r="U38" s="224" t="s">
        <v>283</v>
      </c>
      <c r="V38" s="221"/>
    </row>
    <row r="39" spans="8:26" ht="18" customHeight="1">
      <c r="H39" s="268">
        <v>11</v>
      </c>
      <c r="P39" s="268" t="s">
        <v>400</v>
      </c>
      <c r="Q39" s="289">
        <v>34</v>
      </c>
      <c r="R39" s="224" t="s">
        <v>257</v>
      </c>
      <c r="S39" s="224" t="s">
        <v>429</v>
      </c>
      <c r="T39" s="224" t="s">
        <v>438</v>
      </c>
      <c r="U39" s="224" t="s">
        <v>282</v>
      </c>
      <c r="V39" s="221"/>
    </row>
    <row r="40" spans="8:26" ht="18" customHeight="1">
      <c r="H40" s="268">
        <v>11.5</v>
      </c>
      <c r="P40" s="268" t="s">
        <v>400</v>
      </c>
      <c r="Q40" s="289">
        <v>35</v>
      </c>
      <c r="R40" s="224" t="s">
        <v>257</v>
      </c>
      <c r="S40" s="224" t="s">
        <v>429</v>
      </c>
      <c r="T40" s="224" t="s">
        <v>439</v>
      </c>
      <c r="U40" s="224" t="s">
        <v>281</v>
      </c>
      <c r="V40" s="221"/>
    </row>
    <row r="41" spans="8:26" ht="18" customHeight="1">
      <c r="H41" s="268">
        <v>12</v>
      </c>
      <c r="P41" s="268" t="s">
        <v>400</v>
      </c>
      <c r="Q41" s="289">
        <v>36</v>
      </c>
      <c r="R41" s="224" t="s">
        <v>257</v>
      </c>
      <c r="S41" s="224" t="s">
        <v>429</v>
      </c>
      <c r="T41" s="224" t="s">
        <v>440</v>
      </c>
      <c r="U41" s="224" t="s">
        <v>441</v>
      </c>
      <c r="V41" s="221"/>
    </row>
    <row r="42" spans="8:26" ht="18" customHeight="1">
      <c r="P42" s="268" t="s">
        <v>400</v>
      </c>
      <c r="Q42" s="289">
        <v>37</v>
      </c>
      <c r="R42" s="224" t="s">
        <v>257</v>
      </c>
      <c r="S42" s="224" t="s">
        <v>429</v>
      </c>
      <c r="T42" s="224" t="s">
        <v>442</v>
      </c>
      <c r="U42" s="224" t="s">
        <v>280</v>
      </c>
      <c r="V42" s="221"/>
      <c r="W42" s="226" t="s">
        <v>258</v>
      </c>
    </row>
    <row r="43" spans="8:26" ht="18" customHeight="1">
      <c r="P43" s="268" t="s">
        <v>400</v>
      </c>
      <c r="Q43" s="289">
        <v>38</v>
      </c>
      <c r="R43" s="224" t="s">
        <v>257</v>
      </c>
      <c r="S43" s="224" t="s">
        <v>429</v>
      </c>
      <c r="T43" s="224" t="s">
        <v>443</v>
      </c>
      <c r="U43" s="222" t="s">
        <v>279</v>
      </c>
      <c r="V43" s="221"/>
      <c r="W43" s="225" t="s">
        <v>278</v>
      </c>
    </row>
    <row r="44" spans="8:26" ht="18" customHeight="1">
      <c r="P44" s="268" t="s">
        <v>400</v>
      </c>
      <c r="Q44" s="289">
        <v>39</v>
      </c>
      <c r="R44" s="224" t="s">
        <v>257</v>
      </c>
      <c r="S44" s="224" t="s">
        <v>431</v>
      </c>
      <c r="T44" s="224" t="s">
        <v>438</v>
      </c>
      <c r="U44" s="228" t="s">
        <v>277</v>
      </c>
      <c r="V44" s="221"/>
      <c r="W44" s="228" t="s">
        <v>277</v>
      </c>
    </row>
    <row r="45" spans="8:26" ht="18" customHeight="1">
      <c r="P45" s="268" t="s">
        <v>400</v>
      </c>
      <c r="Q45" s="289">
        <v>40</v>
      </c>
      <c r="R45" s="224" t="s">
        <v>257</v>
      </c>
      <c r="S45" s="224" t="s">
        <v>431</v>
      </c>
      <c r="T45" s="224" t="s">
        <v>438</v>
      </c>
      <c r="U45" s="228" t="s">
        <v>276</v>
      </c>
      <c r="V45" s="221"/>
      <c r="W45" s="228" t="s">
        <v>276</v>
      </c>
    </row>
    <row r="46" spans="8:26" ht="18" customHeight="1">
      <c r="P46" s="268" t="s">
        <v>400</v>
      </c>
      <c r="Q46" s="289">
        <v>41</v>
      </c>
      <c r="R46" s="224" t="s">
        <v>257</v>
      </c>
      <c r="S46" s="224" t="s">
        <v>431</v>
      </c>
      <c r="T46" s="224" t="s">
        <v>438</v>
      </c>
      <c r="U46" s="228" t="s">
        <v>275</v>
      </c>
      <c r="V46" s="221"/>
      <c r="W46" s="228" t="s">
        <v>275</v>
      </c>
    </row>
    <row r="47" spans="8:26" ht="18" customHeight="1">
      <c r="P47" s="268" t="s">
        <v>400</v>
      </c>
      <c r="Q47" s="289">
        <v>42</v>
      </c>
      <c r="R47" s="224" t="s">
        <v>257</v>
      </c>
      <c r="S47" s="224" t="s">
        <v>431</v>
      </c>
      <c r="T47" s="224" t="s">
        <v>439</v>
      </c>
      <c r="U47" s="228" t="s">
        <v>274</v>
      </c>
      <c r="V47" s="221"/>
      <c r="W47" s="228" t="s">
        <v>274</v>
      </c>
    </row>
    <row r="48" spans="8:26" ht="18" customHeight="1">
      <c r="P48" s="268" t="s">
        <v>400</v>
      </c>
      <c r="Q48" s="289">
        <v>43</v>
      </c>
      <c r="R48" s="224" t="s">
        <v>257</v>
      </c>
      <c r="S48" s="224" t="s">
        <v>431</v>
      </c>
      <c r="T48" s="224" t="s">
        <v>439</v>
      </c>
      <c r="U48" s="228" t="s">
        <v>273</v>
      </c>
      <c r="V48" s="221"/>
      <c r="W48" s="228" t="s">
        <v>273</v>
      </c>
    </row>
    <row r="49" spans="16:23" ht="18" customHeight="1">
      <c r="P49" s="268" t="s">
        <v>400</v>
      </c>
      <c r="Q49" s="289">
        <v>44</v>
      </c>
      <c r="R49" s="224" t="s">
        <v>257</v>
      </c>
      <c r="S49" s="224" t="s">
        <v>431</v>
      </c>
      <c r="T49" s="224" t="s">
        <v>439</v>
      </c>
      <c r="U49" s="228" t="s">
        <v>272</v>
      </c>
      <c r="V49" s="221"/>
      <c r="W49" s="228" t="s">
        <v>272</v>
      </c>
    </row>
    <row r="50" spans="16:23" ht="18" customHeight="1">
      <c r="P50" s="268" t="s">
        <v>400</v>
      </c>
      <c r="Q50" s="289">
        <v>45</v>
      </c>
      <c r="R50" s="224" t="s">
        <v>257</v>
      </c>
      <c r="S50" s="224" t="s">
        <v>431</v>
      </c>
      <c r="T50" s="224" t="s">
        <v>440</v>
      </c>
      <c r="U50" s="228" t="s">
        <v>271</v>
      </c>
      <c r="V50" s="221"/>
      <c r="W50" s="228" t="s">
        <v>271</v>
      </c>
    </row>
    <row r="51" spans="16:23" ht="18" customHeight="1">
      <c r="P51" s="268" t="s">
        <v>400</v>
      </c>
      <c r="Q51" s="289">
        <v>46</v>
      </c>
      <c r="R51" s="224" t="s">
        <v>257</v>
      </c>
      <c r="S51" s="224" t="s">
        <v>431</v>
      </c>
      <c r="T51" s="224" t="s">
        <v>440</v>
      </c>
      <c r="U51" s="228" t="s">
        <v>270</v>
      </c>
      <c r="V51" s="221"/>
      <c r="W51" s="228" t="s">
        <v>270</v>
      </c>
    </row>
    <row r="52" spans="16:23" ht="18" customHeight="1">
      <c r="P52" s="268" t="s">
        <v>400</v>
      </c>
      <c r="Q52" s="289">
        <v>47</v>
      </c>
      <c r="R52" s="224" t="s">
        <v>257</v>
      </c>
      <c r="S52" s="224" t="s">
        <v>431</v>
      </c>
      <c r="T52" s="224" t="s">
        <v>440</v>
      </c>
      <c r="U52" s="228" t="s">
        <v>269</v>
      </c>
      <c r="V52" s="221"/>
      <c r="W52" s="228" t="s">
        <v>269</v>
      </c>
    </row>
    <row r="53" spans="16:23" ht="18" customHeight="1">
      <c r="P53" s="268" t="s">
        <v>400</v>
      </c>
      <c r="Q53" s="289">
        <v>48</v>
      </c>
      <c r="R53" s="224" t="s">
        <v>257</v>
      </c>
      <c r="S53" s="224" t="s">
        <v>431</v>
      </c>
      <c r="T53" s="224" t="s">
        <v>442</v>
      </c>
      <c r="U53" s="228" t="s">
        <v>268</v>
      </c>
      <c r="V53" s="221"/>
      <c r="W53" s="228" t="s">
        <v>268</v>
      </c>
    </row>
    <row r="54" spans="16:23" ht="18" customHeight="1">
      <c r="P54" s="268" t="s">
        <v>400</v>
      </c>
      <c r="Q54" s="289">
        <v>49</v>
      </c>
      <c r="R54" s="224" t="s">
        <v>257</v>
      </c>
      <c r="S54" s="224" t="s">
        <v>431</v>
      </c>
      <c r="T54" s="224" t="s">
        <v>442</v>
      </c>
      <c r="U54" s="228" t="s">
        <v>267</v>
      </c>
      <c r="V54" s="221"/>
      <c r="W54" s="228" t="s">
        <v>267</v>
      </c>
    </row>
    <row r="55" spans="16:23" ht="18" customHeight="1">
      <c r="P55" s="268" t="s">
        <v>400</v>
      </c>
      <c r="Q55" s="289">
        <v>50</v>
      </c>
      <c r="R55" s="224" t="s">
        <v>257</v>
      </c>
      <c r="S55" s="224" t="s">
        <v>431</v>
      </c>
      <c r="T55" s="224" t="s">
        <v>443</v>
      </c>
      <c r="U55" s="228" t="s">
        <v>266</v>
      </c>
      <c r="V55" s="221"/>
      <c r="W55" s="294" t="s">
        <v>266</v>
      </c>
    </row>
    <row r="56" spans="16:23" ht="18" customHeight="1">
      <c r="P56" s="268" t="s">
        <v>400</v>
      </c>
      <c r="Q56" s="289">
        <v>51</v>
      </c>
      <c r="R56" s="224" t="s">
        <v>257</v>
      </c>
      <c r="S56" s="224" t="s">
        <v>444</v>
      </c>
      <c r="T56" s="224" t="s">
        <v>444</v>
      </c>
      <c r="U56" s="227" t="s">
        <v>265</v>
      </c>
      <c r="V56" s="221"/>
      <c r="W56" s="295"/>
    </row>
    <row r="57" spans="16:23" ht="18" customHeight="1">
      <c r="P57" s="268" t="s">
        <v>400</v>
      </c>
      <c r="Q57" s="289">
        <v>52</v>
      </c>
      <c r="R57" s="224" t="s">
        <v>257</v>
      </c>
      <c r="S57" s="224" t="s">
        <v>445</v>
      </c>
      <c r="T57" s="224" t="s">
        <v>445</v>
      </c>
      <c r="U57" s="224" t="s">
        <v>264</v>
      </c>
      <c r="V57" s="221"/>
    </row>
    <row r="58" spans="16:23" ht="18" customHeight="1">
      <c r="P58" s="268" t="s">
        <v>400</v>
      </c>
      <c r="Q58" s="289">
        <v>53</v>
      </c>
      <c r="R58" s="224" t="s">
        <v>257</v>
      </c>
      <c r="S58" s="224" t="s">
        <v>445</v>
      </c>
      <c r="T58" s="224" t="s">
        <v>445</v>
      </c>
      <c r="U58" s="296" t="s">
        <v>446</v>
      </c>
      <c r="V58" s="221"/>
    </row>
    <row r="59" spans="16:23" ht="18" customHeight="1">
      <c r="P59" s="268" t="s">
        <v>400</v>
      </c>
      <c r="Q59" s="289">
        <v>54</v>
      </c>
      <c r="R59" s="224" t="s">
        <v>257</v>
      </c>
      <c r="S59" s="224" t="s">
        <v>445</v>
      </c>
      <c r="T59" s="224" t="s">
        <v>445</v>
      </c>
      <c r="U59" s="224" t="s">
        <v>263</v>
      </c>
      <c r="V59" s="221"/>
    </row>
    <row r="60" spans="16:23" ht="18" customHeight="1">
      <c r="P60" s="268" t="s">
        <v>400</v>
      </c>
      <c r="Q60" s="289">
        <v>55</v>
      </c>
      <c r="R60" s="224" t="s">
        <v>257</v>
      </c>
      <c r="S60" s="224" t="s">
        <v>445</v>
      </c>
      <c r="T60" s="224" t="s">
        <v>445</v>
      </c>
      <c r="U60" s="224" t="s">
        <v>262</v>
      </c>
      <c r="V60" s="221"/>
    </row>
    <row r="61" spans="16:23" ht="18" customHeight="1">
      <c r="P61" s="268" t="s">
        <v>400</v>
      </c>
      <c r="Q61" s="289">
        <v>56</v>
      </c>
      <c r="R61" s="224" t="s">
        <v>257</v>
      </c>
      <c r="S61" s="224" t="s">
        <v>445</v>
      </c>
      <c r="T61" s="224" t="s">
        <v>445</v>
      </c>
      <c r="U61" s="224" t="s">
        <v>261</v>
      </c>
      <c r="V61" s="221"/>
    </row>
    <row r="62" spans="16:23" ht="18" customHeight="1">
      <c r="P62" s="268" t="s">
        <v>400</v>
      </c>
      <c r="Q62" s="289">
        <v>57</v>
      </c>
      <c r="R62" s="224" t="s">
        <v>257</v>
      </c>
      <c r="S62" s="224" t="s">
        <v>445</v>
      </c>
      <c r="T62" s="224" t="s">
        <v>445</v>
      </c>
      <c r="U62" s="224" t="s">
        <v>447</v>
      </c>
      <c r="V62" s="221"/>
    </row>
    <row r="63" spans="16:23" ht="18" customHeight="1">
      <c r="P63" s="268" t="s">
        <v>400</v>
      </c>
      <c r="Q63" s="297">
        <v>58</v>
      </c>
      <c r="R63" s="224" t="s">
        <v>257</v>
      </c>
      <c r="S63" s="224" t="s">
        <v>445</v>
      </c>
      <c r="T63" s="224" t="s">
        <v>445</v>
      </c>
      <c r="U63" s="224" t="s">
        <v>260</v>
      </c>
      <c r="V63" s="221"/>
    </row>
    <row r="64" spans="16:23" ht="18" customHeight="1">
      <c r="P64" s="268" t="s">
        <v>400</v>
      </c>
      <c r="Q64" s="298" t="s">
        <v>448</v>
      </c>
      <c r="R64" s="224" t="s">
        <v>449</v>
      </c>
      <c r="S64" s="224" t="s">
        <v>450</v>
      </c>
      <c r="T64" s="224" t="s">
        <v>450</v>
      </c>
      <c r="U64" s="224" t="s">
        <v>451</v>
      </c>
      <c r="V64" s="221"/>
    </row>
    <row r="65" spans="16:22" ht="18" customHeight="1">
      <c r="P65" s="268" t="s">
        <v>400</v>
      </c>
      <c r="Q65" s="299" t="s">
        <v>452</v>
      </c>
      <c r="R65" s="224" t="s">
        <v>449</v>
      </c>
      <c r="S65" s="224" t="s">
        <v>450</v>
      </c>
      <c r="T65" s="224" t="s">
        <v>450</v>
      </c>
      <c r="U65" s="228" t="s">
        <v>453</v>
      </c>
      <c r="V65" s="221"/>
    </row>
    <row r="66" spans="16:22" ht="18" customHeight="1">
      <c r="P66" s="268" t="s">
        <v>400</v>
      </c>
      <c r="Q66" s="289">
        <v>59</v>
      </c>
      <c r="R66" s="224" t="s">
        <v>257</v>
      </c>
      <c r="S66" s="224" t="s">
        <v>445</v>
      </c>
      <c r="T66" s="224" t="s">
        <v>445</v>
      </c>
      <c r="U66" s="224" t="s">
        <v>259</v>
      </c>
      <c r="V66" s="221"/>
    </row>
    <row r="67" spans="16:22" ht="18" customHeight="1">
      <c r="P67" s="268" t="s">
        <v>400</v>
      </c>
      <c r="Q67" s="289">
        <v>60</v>
      </c>
      <c r="R67" s="224" t="s">
        <v>257</v>
      </c>
      <c r="S67" s="224" t="s">
        <v>445</v>
      </c>
      <c r="T67" s="224" t="s">
        <v>445</v>
      </c>
      <c r="U67" s="224" t="s">
        <v>454</v>
      </c>
      <c r="V67" s="221"/>
    </row>
    <row r="68" spans="16:22" ht="18" customHeight="1">
      <c r="P68" s="268" t="s">
        <v>400</v>
      </c>
      <c r="Q68" s="289">
        <v>61</v>
      </c>
      <c r="R68" s="224" t="s">
        <v>246</v>
      </c>
      <c r="S68" s="224" t="s">
        <v>431</v>
      </c>
      <c r="T68" s="224" t="s">
        <v>0</v>
      </c>
      <c r="U68" s="224" t="s">
        <v>256</v>
      </c>
      <c r="V68" s="221"/>
    </row>
    <row r="69" spans="16:22" ht="18" customHeight="1">
      <c r="P69" s="268" t="s">
        <v>400</v>
      </c>
      <c r="Q69" s="289">
        <v>62</v>
      </c>
      <c r="R69" s="224" t="s">
        <v>246</v>
      </c>
      <c r="S69" s="224" t="s">
        <v>431</v>
      </c>
      <c r="T69" s="224" t="s">
        <v>0</v>
      </c>
      <c r="U69" s="224" t="s">
        <v>254</v>
      </c>
      <c r="V69" s="221"/>
    </row>
    <row r="70" spans="16:22" ht="18" customHeight="1">
      <c r="P70" s="268" t="s">
        <v>400</v>
      </c>
      <c r="Q70" s="289">
        <v>63</v>
      </c>
      <c r="R70" s="224" t="s">
        <v>246</v>
      </c>
      <c r="S70" s="224" t="s">
        <v>431</v>
      </c>
      <c r="T70" s="224" t="s">
        <v>1</v>
      </c>
      <c r="U70" s="224" t="s">
        <v>252</v>
      </c>
      <c r="V70" s="221"/>
    </row>
    <row r="71" spans="16:22" ht="18" customHeight="1">
      <c r="P71" s="268" t="s">
        <v>400</v>
      </c>
      <c r="Q71" s="289">
        <v>64</v>
      </c>
      <c r="R71" s="224" t="s">
        <v>246</v>
      </c>
      <c r="S71" s="224" t="s">
        <v>431</v>
      </c>
      <c r="T71" s="224" t="s">
        <v>1</v>
      </c>
      <c r="U71" s="224" t="s">
        <v>250</v>
      </c>
      <c r="V71" s="221"/>
    </row>
    <row r="72" spans="16:22">
      <c r="P72" s="268" t="s">
        <v>400</v>
      </c>
      <c r="Q72" s="289">
        <v>65</v>
      </c>
      <c r="R72" s="224" t="s">
        <v>246</v>
      </c>
      <c r="S72" s="224" t="s">
        <v>431</v>
      </c>
      <c r="T72" s="224" t="s">
        <v>2</v>
      </c>
      <c r="U72" s="224" t="s">
        <v>248</v>
      </c>
      <c r="V72" s="221"/>
    </row>
    <row r="73" spans="16:22">
      <c r="P73" s="268" t="s">
        <v>400</v>
      </c>
      <c r="Q73" s="300">
        <v>66</v>
      </c>
      <c r="R73" s="222" t="s">
        <v>246</v>
      </c>
      <c r="S73" s="222" t="s">
        <v>431</v>
      </c>
      <c r="T73" s="222" t="s">
        <v>2</v>
      </c>
      <c r="U73" s="222" t="s">
        <v>245</v>
      </c>
      <c r="V73" s="221"/>
    </row>
    <row r="74" spans="16:22">
      <c r="P74" s="268" t="s">
        <v>400</v>
      </c>
      <c r="Q74" s="301">
        <v>67</v>
      </c>
      <c r="R74" s="219" t="s">
        <v>231</v>
      </c>
      <c r="S74" s="219" t="s">
        <v>243</v>
      </c>
      <c r="T74" s="219"/>
      <c r="U74" s="219"/>
      <c r="V74" s="219"/>
    </row>
    <row r="75" spans="16:22">
      <c r="P75" s="268" t="s">
        <v>400</v>
      </c>
      <c r="Q75" s="302">
        <v>68</v>
      </c>
      <c r="R75" s="303" t="s">
        <v>231</v>
      </c>
      <c r="S75" s="303" t="s">
        <v>242</v>
      </c>
      <c r="T75" s="303"/>
      <c r="U75" s="303"/>
      <c r="V75" s="219"/>
    </row>
    <row r="76" spans="16:22">
      <c r="P76" s="268" t="s">
        <v>400</v>
      </c>
      <c r="Q76" s="302">
        <v>69</v>
      </c>
      <c r="R76" s="303" t="s">
        <v>231</v>
      </c>
      <c r="S76" s="303" t="s">
        <v>241</v>
      </c>
      <c r="T76" s="303"/>
      <c r="U76" s="303"/>
      <c r="V76" s="219"/>
    </row>
    <row r="77" spans="16:22">
      <c r="P77" s="268" t="s">
        <v>400</v>
      </c>
      <c r="Q77" s="302">
        <v>70</v>
      </c>
      <c r="R77" s="303" t="s">
        <v>231</v>
      </c>
      <c r="S77" s="303" t="s">
        <v>240</v>
      </c>
      <c r="T77" s="303"/>
      <c r="U77" s="303"/>
      <c r="V77" s="219"/>
    </row>
    <row r="78" spans="16:22">
      <c r="P78" s="268" t="s">
        <v>400</v>
      </c>
      <c r="Q78" s="302">
        <v>71</v>
      </c>
      <c r="R78" s="303" t="s">
        <v>231</v>
      </c>
      <c r="S78" s="303" t="s">
        <v>239</v>
      </c>
      <c r="T78" s="303"/>
      <c r="U78" s="303"/>
      <c r="V78" s="219"/>
    </row>
    <row r="79" spans="16:22">
      <c r="P79" s="268" t="s">
        <v>400</v>
      </c>
      <c r="Q79" s="302">
        <v>72</v>
      </c>
      <c r="R79" s="303" t="s">
        <v>231</v>
      </c>
      <c r="S79" s="303" t="s">
        <v>238</v>
      </c>
      <c r="T79" s="303"/>
      <c r="U79" s="303"/>
      <c r="V79" s="219"/>
    </row>
    <row r="80" spans="16:22">
      <c r="P80" s="268" t="s">
        <v>400</v>
      </c>
      <c r="Q80" s="302">
        <v>73</v>
      </c>
      <c r="R80" s="303" t="s">
        <v>231</v>
      </c>
      <c r="S80" s="303" t="s">
        <v>237</v>
      </c>
      <c r="T80" s="303"/>
      <c r="U80" s="303"/>
      <c r="V80" s="219"/>
    </row>
    <row r="81" spans="16:22">
      <c r="P81" s="268" t="s">
        <v>400</v>
      </c>
      <c r="Q81" s="302">
        <v>74</v>
      </c>
      <c r="R81" s="303" t="s">
        <v>231</v>
      </c>
      <c r="S81" s="303" t="s">
        <v>236</v>
      </c>
      <c r="T81" s="303"/>
      <c r="U81" s="303"/>
      <c r="V81" s="219"/>
    </row>
    <row r="82" spans="16:22">
      <c r="P82" s="268" t="s">
        <v>400</v>
      </c>
      <c r="Q82" s="302">
        <v>75</v>
      </c>
      <c r="R82" s="303" t="s">
        <v>231</v>
      </c>
      <c r="S82" s="303" t="s">
        <v>235</v>
      </c>
      <c r="T82" s="303"/>
      <c r="U82" s="303"/>
      <c r="V82" s="219"/>
    </row>
    <row r="83" spans="16:22">
      <c r="P83" s="268" t="s">
        <v>400</v>
      </c>
      <c r="Q83" s="302">
        <v>76</v>
      </c>
      <c r="R83" s="303" t="s">
        <v>231</v>
      </c>
      <c r="S83" s="303" t="s">
        <v>234</v>
      </c>
      <c r="T83" s="303"/>
      <c r="U83" s="303"/>
      <c r="V83" s="219"/>
    </row>
    <row r="84" spans="16:22">
      <c r="P84" s="268" t="s">
        <v>400</v>
      </c>
      <c r="Q84" s="302">
        <v>77</v>
      </c>
      <c r="R84" s="303" t="s">
        <v>231</v>
      </c>
      <c r="S84" s="303" t="s">
        <v>233</v>
      </c>
      <c r="T84" s="303"/>
      <c r="U84" s="303"/>
      <c r="V84" s="219"/>
    </row>
    <row r="85" spans="16:22">
      <c r="P85" s="268" t="s">
        <v>400</v>
      </c>
      <c r="Q85" s="302">
        <v>78</v>
      </c>
      <c r="R85" s="303" t="s">
        <v>231</v>
      </c>
      <c r="S85" s="303" t="s">
        <v>232</v>
      </c>
      <c r="T85" s="303"/>
      <c r="U85" s="303"/>
      <c r="V85" s="219"/>
    </row>
    <row r="86" spans="16:22">
      <c r="P86" s="268" t="s">
        <v>400</v>
      </c>
      <c r="Q86" s="302">
        <v>79</v>
      </c>
      <c r="R86" s="303" t="s">
        <v>231</v>
      </c>
      <c r="S86" s="303" t="s">
        <v>20</v>
      </c>
      <c r="T86" s="303"/>
      <c r="U86" s="303"/>
      <c r="V86" s="219"/>
    </row>
    <row r="87" spans="16:22">
      <c r="P87" s="268" t="s">
        <v>400</v>
      </c>
      <c r="Q87" s="302">
        <v>80</v>
      </c>
      <c r="R87" s="303" t="s">
        <v>231</v>
      </c>
      <c r="S87" s="303" t="s">
        <v>229</v>
      </c>
      <c r="T87" s="303"/>
      <c r="U87" s="303"/>
      <c r="V87" s="219"/>
    </row>
    <row r="88" spans="16:22">
      <c r="P88" s="268" t="s">
        <v>400</v>
      </c>
      <c r="Q88" s="302"/>
      <c r="R88" s="303"/>
      <c r="S88" s="303"/>
      <c r="T88" s="303"/>
      <c r="U88" s="303"/>
      <c r="V88" s="219"/>
    </row>
    <row r="89" spans="16:22">
      <c r="P89" s="268" t="s">
        <v>400</v>
      </c>
      <c r="Q89" s="304"/>
      <c r="R89" s="220"/>
      <c r="S89" s="220"/>
      <c r="T89" s="220"/>
      <c r="U89" s="220"/>
      <c r="V89" s="219"/>
    </row>
    <row r="90" spans="16:22">
      <c r="Q90" s="218"/>
      <c r="R90" s="218"/>
      <c r="S90" s="218" t="s">
        <v>455</v>
      </c>
      <c r="T90" s="218"/>
      <c r="U90" s="218"/>
      <c r="V90" s="217"/>
    </row>
    <row r="91" spans="16:22">
      <c r="T91" s="216"/>
      <c r="U91" s="216"/>
    </row>
    <row r="92" spans="16:22">
      <c r="T92" s="216"/>
      <c r="U92" s="216"/>
    </row>
    <row r="93" spans="16:22">
      <c r="T93" s="216"/>
      <c r="U93" s="216"/>
    </row>
    <row r="94" spans="16:22">
      <c r="T94" s="216"/>
      <c r="U94" s="216"/>
    </row>
    <row r="95" spans="16:22">
      <c r="T95" s="216"/>
      <c r="U95" s="216"/>
    </row>
    <row r="96" spans="16:22">
      <c r="T96" s="216"/>
      <c r="U96" s="216"/>
    </row>
    <row r="97" spans="16:21">
      <c r="T97" s="216"/>
      <c r="U97" s="216"/>
    </row>
    <row r="98" spans="16:21">
      <c r="T98" s="216"/>
      <c r="U98" s="216"/>
    </row>
    <row r="99" spans="16:21">
      <c r="T99" s="216"/>
      <c r="U99" s="216"/>
    </row>
    <row r="100" spans="16:21">
      <c r="T100" s="216"/>
      <c r="U100" s="216"/>
    </row>
    <row r="101" spans="16:21">
      <c r="T101" s="216"/>
      <c r="U101" s="216"/>
    </row>
    <row r="102" spans="16:21">
      <c r="T102" s="216"/>
      <c r="U102" s="216"/>
    </row>
    <row r="103" spans="16:21">
      <c r="T103" s="216"/>
      <c r="U103" s="216"/>
    </row>
    <row r="104" spans="16:21">
      <c r="T104" s="216"/>
      <c r="U104" s="216"/>
    </row>
    <row r="105" spans="16:21">
      <c r="P105" s="268" t="str" cm="1">
        <f t="array" ref="P105:U191">_xlfn._xlws.FILTER(P3:U89,P3:P89="○","")</f>
        <v>○</v>
      </c>
      <c r="Q105" s="305">
        <v>200</v>
      </c>
      <c r="R105" s="306" t="str">
        <v>-</v>
      </c>
      <c r="S105" s="306" t="str">
        <v>事務処理</v>
      </c>
      <c r="T105" s="306" t="str">
        <v>事務処理</v>
      </c>
      <c r="U105" s="306" t="str">
        <v>200 事務処理</v>
      </c>
    </row>
    <row r="106" spans="16:21">
      <c r="P106" s="268" t="str">
        <v>○</v>
      </c>
      <c r="Q106" s="305">
        <v>300</v>
      </c>
      <c r="R106" s="306" t="str">
        <v>-</v>
      </c>
      <c r="S106" s="306" t="str">
        <v>会議</v>
      </c>
      <c r="T106" s="306" t="str">
        <v>会議</v>
      </c>
      <c r="U106" s="306" t="str">
        <v>300 会議</v>
      </c>
    </row>
    <row r="107" spans="16:21">
      <c r="P107" s="268" t="str">
        <v>○</v>
      </c>
      <c r="Q107" s="305">
        <v>0</v>
      </c>
      <c r="R107" s="306">
        <v>0</v>
      </c>
      <c r="S107" s="306">
        <v>0</v>
      </c>
      <c r="T107" s="306">
        <v>0</v>
      </c>
      <c r="U107" s="306">
        <v>0</v>
      </c>
    </row>
    <row r="108" spans="16:21">
      <c r="P108" s="268" t="str">
        <v>○</v>
      </c>
      <c r="Q108" s="305">
        <v>1</v>
      </c>
      <c r="R108" s="306" t="str">
        <v>農地維持</v>
      </c>
      <c r="S108" s="306" t="str">
        <v>点検・計画策定</v>
      </c>
      <c r="T108" s="306" t="str">
        <v>点検</v>
      </c>
      <c r="U108" s="306" t="str">
        <v>1 点検</v>
      </c>
    </row>
    <row r="109" spans="16:21">
      <c r="P109" s="268" t="str">
        <v>○</v>
      </c>
      <c r="Q109" s="305">
        <v>2</v>
      </c>
      <c r="R109" s="306" t="str">
        <v>農地維持</v>
      </c>
      <c r="S109" s="306" t="str">
        <v>点検・計画策定</v>
      </c>
      <c r="T109" s="306" t="str">
        <v>計画策定</v>
      </c>
      <c r="U109" s="306" t="str">
        <v>2 年度活動計画の策定</v>
      </c>
    </row>
    <row r="110" spans="16:21">
      <c r="P110" s="268" t="str">
        <v>○</v>
      </c>
      <c r="Q110" s="305">
        <v>3</v>
      </c>
      <c r="R110" s="306" t="str">
        <v>農地維持</v>
      </c>
      <c r="S110" s="306" t="str">
        <v>研修</v>
      </c>
      <c r="T110" s="306" t="str">
        <v>研修</v>
      </c>
      <c r="U110" s="306" t="str">
        <v>3 事務・組織運営等に関する研修、機械の安全使用に関する研修</v>
      </c>
    </row>
    <row r="111" spans="16:21">
      <c r="P111" s="268" t="str">
        <v>○</v>
      </c>
      <c r="Q111" s="305">
        <v>4</v>
      </c>
      <c r="R111" s="306" t="str">
        <v>農地維持</v>
      </c>
      <c r="S111" s="306" t="str">
        <v>実践活動</v>
      </c>
      <c r="T111" s="306" t="str">
        <v>農用地</v>
      </c>
      <c r="U111" s="306" t="str">
        <v>4 遊休農地発生防止のための保全管理</v>
      </c>
    </row>
    <row r="112" spans="16:21">
      <c r="P112" s="268" t="str">
        <v>○</v>
      </c>
      <c r="Q112" s="305">
        <v>5</v>
      </c>
      <c r="R112" s="306" t="str">
        <v>農地維持</v>
      </c>
      <c r="S112" s="306" t="str">
        <v>実践活動</v>
      </c>
      <c r="T112" s="306" t="str">
        <v>農用地</v>
      </c>
      <c r="U112" s="306" t="str">
        <v>5 畦畔・法面・防風林の草刈り</v>
      </c>
    </row>
    <row r="113" spans="16:21">
      <c r="P113" s="268" t="str">
        <v>○</v>
      </c>
      <c r="Q113" s="305">
        <v>6</v>
      </c>
      <c r="R113" s="306" t="str">
        <v>農地維持</v>
      </c>
      <c r="S113" s="306" t="str">
        <v>実践活動</v>
      </c>
      <c r="T113" s="306" t="str">
        <v>農用地</v>
      </c>
      <c r="U113" s="306" t="str">
        <v>6 鳥獣害防護柵等の保守管理</v>
      </c>
    </row>
    <row r="114" spans="16:21">
      <c r="P114" s="268" t="str">
        <v>○</v>
      </c>
      <c r="Q114" s="305">
        <v>7</v>
      </c>
      <c r="R114" s="306" t="str">
        <v>農地維持</v>
      </c>
      <c r="S114" s="306" t="str">
        <v>実践活動</v>
      </c>
      <c r="T114" s="306" t="str">
        <v>水路</v>
      </c>
      <c r="U114" s="306" t="str">
        <v>7 水路の草刈り</v>
      </c>
    </row>
    <row r="115" spans="16:21">
      <c r="P115" s="268" t="str">
        <v>○</v>
      </c>
      <c r="Q115" s="305">
        <v>8</v>
      </c>
      <c r="R115" s="306" t="str">
        <v>農地維持</v>
      </c>
      <c r="S115" s="306" t="str">
        <v>実践活動</v>
      </c>
      <c r="T115" s="306" t="str">
        <v>水路</v>
      </c>
      <c r="U115" s="306" t="str">
        <v>8 水路の泥上げ</v>
      </c>
    </row>
    <row r="116" spans="16:21">
      <c r="P116" s="268" t="str">
        <v>○</v>
      </c>
      <c r="Q116" s="305">
        <v>9</v>
      </c>
      <c r="R116" s="306" t="str">
        <v>農地維持</v>
      </c>
      <c r="S116" s="306" t="str">
        <v>実践活動</v>
      </c>
      <c r="T116" s="306" t="str">
        <v>水路</v>
      </c>
      <c r="U116" s="306" t="str">
        <v>9 水路附帯施設の保守管理</v>
      </c>
    </row>
    <row r="117" spans="16:21">
      <c r="P117" s="268" t="str">
        <v>○</v>
      </c>
      <c r="Q117" s="305">
        <v>10</v>
      </c>
      <c r="R117" s="306" t="str">
        <v>農地維持</v>
      </c>
      <c r="S117" s="306" t="str">
        <v>実践活動</v>
      </c>
      <c r="T117" s="306" t="str">
        <v>農道</v>
      </c>
      <c r="U117" s="306" t="str">
        <v>10 農道の草刈り</v>
      </c>
    </row>
    <row r="118" spans="16:21">
      <c r="P118" s="268" t="str">
        <v>○</v>
      </c>
      <c r="Q118" s="305">
        <v>11</v>
      </c>
      <c r="R118" s="306" t="str">
        <v>農地維持</v>
      </c>
      <c r="S118" s="306" t="str">
        <v>実践活動</v>
      </c>
      <c r="T118" s="306" t="str">
        <v>農道</v>
      </c>
      <c r="U118" s="306" t="str">
        <v>11 農道側溝の泥上げ</v>
      </c>
    </row>
    <row r="119" spans="16:21">
      <c r="P119" s="268" t="str">
        <v>○</v>
      </c>
      <c r="Q119" s="305">
        <v>12</v>
      </c>
      <c r="R119" s="306" t="str">
        <v>農地維持</v>
      </c>
      <c r="S119" s="306" t="str">
        <v>実践活動</v>
      </c>
      <c r="T119" s="306" t="str">
        <v>農道</v>
      </c>
      <c r="U119" s="306" t="str">
        <v>12 路面の維持</v>
      </c>
    </row>
    <row r="120" spans="16:21">
      <c r="P120" s="268" t="str">
        <v>○</v>
      </c>
      <c r="Q120" s="305">
        <v>13</v>
      </c>
      <c r="R120" s="306" t="str">
        <v>農地維持</v>
      </c>
      <c r="S120" s="306" t="str">
        <v>実践活動</v>
      </c>
      <c r="T120" s="306" t="str">
        <v>ため池</v>
      </c>
      <c r="U120" s="306" t="str">
        <v>13 ため池の草刈り</v>
      </c>
    </row>
    <row r="121" spans="16:21">
      <c r="P121" s="268" t="str">
        <v>○</v>
      </c>
      <c r="Q121" s="305">
        <v>14</v>
      </c>
      <c r="R121" s="306" t="str">
        <v>農地維持</v>
      </c>
      <c r="S121" s="306" t="str">
        <v>実践活動</v>
      </c>
      <c r="T121" s="306" t="str">
        <v>ため池</v>
      </c>
      <c r="U121" s="306" t="str">
        <v>14 ため池の泥上げ</v>
      </c>
    </row>
    <row r="122" spans="16:21">
      <c r="P122" s="268" t="str">
        <v>○</v>
      </c>
      <c r="Q122" s="305">
        <v>15</v>
      </c>
      <c r="R122" s="306" t="str">
        <v>農地維持</v>
      </c>
      <c r="S122" s="306" t="str">
        <v>実践活動</v>
      </c>
      <c r="T122" s="306" t="str">
        <v>ため池</v>
      </c>
      <c r="U122" s="306" t="str">
        <v>15 ため池附帯施設の保守管理</v>
      </c>
    </row>
    <row r="123" spans="16:21">
      <c r="P123" s="268" t="str">
        <v>○</v>
      </c>
      <c r="Q123" s="305">
        <v>16</v>
      </c>
      <c r="R123" s="306" t="str">
        <v>農地維持</v>
      </c>
      <c r="S123" s="306" t="str">
        <v>実践活動</v>
      </c>
      <c r="T123" s="306" t="str">
        <v>共通</v>
      </c>
      <c r="U123" s="306" t="str">
        <v>16 異常気象時の対応</v>
      </c>
    </row>
    <row r="124" spans="16:21">
      <c r="P124" s="268" t="str">
        <v>○</v>
      </c>
      <c r="Q124" s="305">
        <v>17</v>
      </c>
      <c r="R124" s="306" t="str">
        <v>農地維持</v>
      </c>
      <c r="S124" s="306" t="str">
        <v>推進活動</v>
      </c>
      <c r="T124" s="306" t="str">
        <v>推進活動</v>
      </c>
      <c r="U124" s="306" t="str">
        <v>17 農業者の検討会の開催</v>
      </c>
    </row>
    <row r="125" spans="16:21">
      <c r="P125" s="268" t="str">
        <v>○</v>
      </c>
      <c r="Q125" s="305">
        <v>18</v>
      </c>
      <c r="R125" s="306" t="str">
        <v>農地維持</v>
      </c>
      <c r="S125" s="306" t="str">
        <v>推進活動</v>
      </c>
      <c r="T125" s="306" t="str">
        <v>推進活動</v>
      </c>
      <c r="U125" s="306" t="str">
        <v>18 農業者に対する意向調査、現地調査</v>
      </c>
    </row>
    <row r="126" spans="16:21">
      <c r="P126" s="268" t="str">
        <v>○</v>
      </c>
      <c r="Q126" s="305">
        <v>19</v>
      </c>
      <c r="R126" s="306" t="str">
        <v>農地維持</v>
      </c>
      <c r="S126" s="306" t="str">
        <v>推進活動</v>
      </c>
      <c r="T126" s="306" t="str">
        <v>推進活動</v>
      </c>
      <c r="U126" s="306" t="str">
        <v>19 不在村地主との連絡体制の整備等</v>
      </c>
    </row>
    <row r="127" spans="16:21">
      <c r="P127" s="268" t="str">
        <v>○</v>
      </c>
      <c r="Q127" s="305">
        <v>20</v>
      </c>
      <c r="R127" s="306" t="str">
        <v>農地維持</v>
      </c>
      <c r="S127" s="306" t="str">
        <v>推進活動</v>
      </c>
      <c r="T127" s="306" t="str">
        <v>推進活動</v>
      </c>
      <c r="U127" s="306" t="str">
        <v>20 集落外住民や地域住民との意見交換等</v>
      </c>
    </row>
    <row r="128" spans="16:21">
      <c r="P128" s="268" t="str">
        <v>○</v>
      </c>
      <c r="Q128" s="305">
        <v>21</v>
      </c>
      <c r="R128" s="306" t="str">
        <v>農地維持</v>
      </c>
      <c r="S128" s="306" t="str">
        <v>推進活動</v>
      </c>
      <c r="T128" s="306" t="str">
        <v>推進活動</v>
      </c>
      <c r="U128" s="306" t="str">
        <v>21 地域住民等に対する意向調査等</v>
      </c>
    </row>
    <row r="129" spans="16:21">
      <c r="P129" s="268" t="str">
        <v>○</v>
      </c>
      <c r="Q129" s="305">
        <v>22</v>
      </c>
      <c r="R129" s="306" t="str">
        <v>農地維持</v>
      </c>
      <c r="S129" s="306" t="str">
        <v>推進活動</v>
      </c>
      <c r="T129" s="306" t="str">
        <v>推進活動</v>
      </c>
      <c r="U129" s="306" t="str">
        <v>22 有識者等による研修会、検討会の開催</v>
      </c>
    </row>
    <row r="130" spans="16:21">
      <c r="P130" s="268" t="str">
        <v>○</v>
      </c>
      <c r="Q130" s="305">
        <v>23</v>
      </c>
      <c r="R130" s="306" t="str">
        <v>農地維持</v>
      </c>
      <c r="S130" s="306" t="str">
        <v>推進活動</v>
      </c>
      <c r="T130" s="306" t="str">
        <v>推進活動</v>
      </c>
      <c r="U130" s="306" t="str">
        <v>23 その他</v>
      </c>
    </row>
    <row r="131" spans="16:21">
      <c r="P131" s="268" t="str">
        <v>○</v>
      </c>
      <c r="Q131" s="305">
        <v>24</v>
      </c>
      <c r="R131" s="306" t="str">
        <v>共同</v>
      </c>
      <c r="S131" s="306" t="str">
        <v>機能診断・計画策定</v>
      </c>
      <c r="T131" s="306" t="str">
        <v>機能診断</v>
      </c>
      <c r="U131" s="306" t="str">
        <v>24 農用地の機能診断</v>
      </c>
    </row>
    <row r="132" spans="16:21">
      <c r="P132" s="268" t="str">
        <v>○</v>
      </c>
      <c r="Q132" s="305">
        <v>25</v>
      </c>
      <c r="R132" s="306" t="str">
        <v>共同</v>
      </c>
      <c r="S132" s="306" t="str">
        <v>機能診断・計画策定</v>
      </c>
      <c r="T132" s="306" t="str">
        <v>機能診断</v>
      </c>
      <c r="U132" s="306" t="str">
        <v>25 水路の機能診断</v>
      </c>
    </row>
    <row r="133" spans="16:21">
      <c r="P133" s="268" t="str">
        <v>○</v>
      </c>
      <c r="Q133" s="305">
        <v>26</v>
      </c>
      <c r="R133" s="306" t="str">
        <v>共同</v>
      </c>
      <c r="S133" s="306" t="str">
        <v>機能診断・計画策定</v>
      </c>
      <c r="T133" s="306" t="str">
        <v>機能診断</v>
      </c>
      <c r="U133" s="306" t="str">
        <v>26 農道の機能診断</v>
      </c>
    </row>
    <row r="134" spans="16:21">
      <c r="P134" s="268" t="str">
        <v>○</v>
      </c>
      <c r="Q134" s="305">
        <v>27</v>
      </c>
      <c r="R134" s="306" t="str">
        <v>共同</v>
      </c>
      <c r="S134" s="306" t="str">
        <v>機能診断・計画策定</v>
      </c>
      <c r="T134" s="306" t="str">
        <v>機能診断</v>
      </c>
      <c r="U134" s="306" t="str">
        <v>27 ため池の機能診断</v>
      </c>
    </row>
    <row r="135" spans="16:21">
      <c r="P135" s="268" t="str">
        <v>○</v>
      </c>
      <c r="Q135" s="305">
        <v>28</v>
      </c>
      <c r="R135" s="306" t="str">
        <v>共同</v>
      </c>
      <c r="S135" s="306" t="str">
        <v>機能診断・計画策定</v>
      </c>
      <c r="T135" s="306" t="str">
        <v>計画策定</v>
      </c>
      <c r="U135" s="306" t="str">
        <v>28 年度活動計画の策定</v>
      </c>
    </row>
    <row r="136" spans="16:21">
      <c r="P136" s="268" t="str">
        <v>○</v>
      </c>
      <c r="Q136" s="305">
        <v>29</v>
      </c>
      <c r="R136" s="306" t="str">
        <v>共同</v>
      </c>
      <c r="S136" s="306" t="str">
        <v>研修</v>
      </c>
      <c r="T136" s="306" t="str">
        <v>研修</v>
      </c>
      <c r="U136" s="306" t="str">
        <v>29 機能診断・補修技術等に関する研修</v>
      </c>
    </row>
    <row r="137" spans="16:21">
      <c r="P137" s="268" t="str">
        <v>○</v>
      </c>
      <c r="Q137" s="305">
        <v>30</v>
      </c>
      <c r="R137" s="306" t="str">
        <v>共同</v>
      </c>
      <c r="S137" s="306" t="str">
        <v>実践活動</v>
      </c>
      <c r="T137" s="306" t="str">
        <v>農用地</v>
      </c>
      <c r="U137" s="306" t="str">
        <v>30 農用地の軽微な補修等</v>
      </c>
    </row>
    <row r="138" spans="16:21">
      <c r="P138" s="268" t="str">
        <v>○</v>
      </c>
      <c r="Q138" s="305">
        <v>31</v>
      </c>
      <c r="R138" s="306" t="str">
        <v>共同</v>
      </c>
      <c r="S138" s="306" t="str">
        <v>実践活動</v>
      </c>
      <c r="T138" s="306" t="str">
        <v>水路</v>
      </c>
      <c r="U138" s="306" t="str">
        <v>31 水路の軽微な補修等</v>
      </c>
    </row>
    <row r="139" spans="16:21">
      <c r="P139" s="268" t="str">
        <v>○</v>
      </c>
      <c r="Q139" s="305">
        <v>32</v>
      </c>
      <c r="R139" s="306" t="str">
        <v>共同</v>
      </c>
      <c r="S139" s="306" t="str">
        <v>実践活動</v>
      </c>
      <c r="T139" s="306" t="str">
        <v>農道</v>
      </c>
      <c r="U139" s="306" t="str">
        <v>32 農道の軽微な補修等</v>
      </c>
    </row>
    <row r="140" spans="16:21">
      <c r="P140" s="268" t="str">
        <v>○</v>
      </c>
      <c r="Q140" s="305">
        <v>33</v>
      </c>
      <c r="R140" s="306" t="str">
        <v>共同</v>
      </c>
      <c r="S140" s="306" t="str">
        <v>実践活動</v>
      </c>
      <c r="T140" s="306" t="str">
        <v>ため池</v>
      </c>
      <c r="U140" s="306" t="str">
        <v>33 ため池の軽微な補修等</v>
      </c>
    </row>
    <row r="141" spans="16:21">
      <c r="P141" s="268" t="str">
        <v>○</v>
      </c>
      <c r="Q141" s="305">
        <v>34</v>
      </c>
      <c r="R141" s="306" t="str">
        <v>共同</v>
      </c>
      <c r="S141" s="306" t="str">
        <v>計画策定</v>
      </c>
      <c r="T141" s="306" t="str">
        <v>生態系保全</v>
      </c>
      <c r="U141" s="306" t="str">
        <v>34 生物多様性保全計画の策定</v>
      </c>
    </row>
    <row r="142" spans="16:21">
      <c r="P142" s="268" t="str">
        <v>○</v>
      </c>
      <c r="Q142" s="305">
        <v>35</v>
      </c>
      <c r="R142" s="306" t="str">
        <v>共同</v>
      </c>
      <c r="S142" s="306" t="str">
        <v>計画策定</v>
      </c>
      <c r="T142" s="306" t="str">
        <v>水質保全</v>
      </c>
      <c r="U142" s="306" t="str">
        <v>35 水質保全計画、農地保全計画の策定</v>
      </c>
    </row>
    <row r="143" spans="16:21">
      <c r="P143" s="268" t="str">
        <v>○</v>
      </c>
      <c r="Q143" s="305">
        <v>36</v>
      </c>
      <c r="R143" s="306" t="str">
        <v>共同</v>
      </c>
      <c r="S143" s="306" t="str">
        <v>計画策定</v>
      </c>
      <c r="T143" s="306" t="str">
        <v>景観形成・生活環境保全</v>
      </c>
      <c r="U143" s="306" t="str">
        <v>36 景観形成計画、生活環境保全計画の策定</v>
      </c>
    </row>
    <row r="144" spans="16:21">
      <c r="P144" s="268" t="str">
        <v>○</v>
      </c>
      <c r="Q144" s="305">
        <v>37</v>
      </c>
      <c r="R144" s="306" t="str">
        <v>共同</v>
      </c>
      <c r="S144" s="306" t="str">
        <v>計画策定</v>
      </c>
      <c r="T144" s="306" t="str">
        <v>水田貯留・地下水かん養</v>
      </c>
      <c r="U144" s="306" t="str">
        <v>37 水田貯留計画、地下水かん養計画の策定</v>
      </c>
    </row>
    <row r="145" spans="16:21">
      <c r="P145" s="268" t="str">
        <v>○</v>
      </c>
      <c r="Q145" s="305">
        <v>38</v>
      </c>
      <c r="R145" s="306" t="str">
        <v>共同</v>
      </c>
      <c r="S145" s="306" t="str">
        <v>計画策定</v>
      </c>
      <c r="T145" s="306" t="str">
        <v>資源循環</v>
      </c>
      <c r="U145" s="306" t="str">
        <v>38 資源循環計画の策定</v>
      </c>
    </row>
    <row r="146" spans="16:21">
      <c r="P146" s="268" t="str">
        <v>○</v>
      </c>
      <c r="Q146" s="305">
        <v>39</v>
      </c>
      <c r="R146" s="306" t="str">
        <v>共同</v>
      </c>
      <c r="S146" s="306" t="str">
        <v>実践活動</v>
      </c>
      <c r="T146" s="306" t="str">
        <v>生態系保全</v>
      </c>
      <c r="U146" s="306" t="str">
        <v>39 生物の生息状況の把握（生態系保全）</v>
      </c>
    </row>
    <row r="147" spans="16:21">
      <c r="P147" s="268" t="str">
        <v>○</v>
      </c>
      <c r="Q147" s="305">
        <v>40</v>
      </c>
      <c r="R147" s="306" t="str">
        <v>共同</v>
      </c>
      <c r="S147" s="306" t="str">
        <v>実践活動</v>
      </c>
      <c r="T147" s="306" t="str">
        <v>生態系保全</v>
      </c>
      <c r="U147" s="306" t="str">
        <v>40 外来種の駆除（生態系保全）</v>
      </c>
    </row>
    <row r="148" spans="16:21">
      <c r="P148" s="268" t="str">
        <v>○</v>
      </c>
      <c r="Q148" s="305">
        <v>41</v>
      </c>
      <c r="R148" s="306" t="str">
        <v>共同</v>
      </c>
      <c r="S148" s="306" t="str">
        <v>実践活動</v>
      </c>
      <c r="T148" s="306" t="str">
        <v>生態系保全</v>
      </c>
      <c r="U148" s="306" t="str">
        <v>41 その他（生態系保全）</v>
      </c>
    </row>
    <row r="149" spans="16:21">
      <c r="P149" s="268" t="str">
        <v>○</v>
      </c>
      <c r="Q149" s="305">
        <v>42</v>
      </c>
      <c r="R149" s="306" t="str">
        <v>共同</v>
      </c>
      <c r="S149" s="306" t="str">
        <v>実践活動</v>
      </c>
      <c r="T149" s="306" t="str">
        <v>水質保全</v>
      </c>
      <c r="U149" s="306" t="str">
        <v>42 水質モニタリングの実施・記録管理（水質保全）</v>
      </c>
    </row>
    <row r="150" spans="16:21">
      <c r="P150" s="268" t="str">
        <v>○</v>
      </c>
      <c r="Q150" s="305">
        <v>43</v>
      </c>
      <c r="R150" s="306" t="str">
        <v>共同</v>
      </c>
      <c r="S150" s="306" t="str">
        <v>実践活動</v>
      </c>
      <c r="T150" s="306" t="str">
        <v>水質保全</v>
      </c>
      <c r="U150" s="306" t="str">
        <v>43 畑からの土砂流出対策（水質保全）</v>
      </c>
    </row>
    <row r="151" spans="16:21">
      <c r="P151" s="268" t="str">
        <v>○</v>
      </c>
      <c r="Q151" s="305">
        <v>44</v>
      </c>
      <c r="R151" s="306" t="str">
        <v>共同</v>
      </c>
      <c r="S151" s="306" t="str">
        <v>実践活動</v>
      </c>
      <c r="T151" s="306" t="str">
        <v>水質保全</v>
      </c>
      <c r="U151" s="306" t="str">
        <v>44 その他（水質保全）</v>
      </c>
    </row>
    <row r="152" spans="16:21">
      <c r="P152" s="268" t="str">
        <v>○</v>
      </c>
      <c r="Q152" s="305">
        <v>45</v>
      </c>
      <c r="R152" s="306" t="str">
        <v>共同</v>
      </c>
      <c r="S152" s="306" t="str">
        <v>実践活動</v>
      </c>
      <c r="T152" s="306" t="str">
        <v>景観形成・生活環境保全</v>
      </c>
      <c r="U152" s="306" t="str">
        <v>45 植栽等の景観形成活動（景観形成・生活環境保全）</v>
      </c>
    </row>
    <row r="153" spans="16:21">
      <c r="P153" s="268" t="str">
        <v>○</v>
      </c>
      <c r="Q153" s="305">
        <v>46</v>
      </c>
      <c r="R153" s="306" t="str">
        <v>共同</v>
      </c>
      <c r="S153" s="306" t="str">
        <v>実践活動</v>
      </c>
      <c r="T153" s="306" t="str">
        <v>景観形成・生活環境保全</v>
      </c>
      <c r="U153" s="306" t="str">
        <v>46 施設等の定期的な巡回点検・清掃（景観形成・生活環境保全）</v>
      </c>
    </row>
    <row r="154" spans="16:21">
      <c r="P154" s="268" t="str">
        <v>○</v>
      </c>
      <c r="Q154" s="305">
        <v>47</v>
      </c>
      <c r="R154" s="306" t="str">
        <v>共同</v>
      </c>
      <c r="S154" s="306" t="str">
        <v>実践活動</v>
      </c>
      <c r="T154" s="306" t="str">
        <v>景観形成・生活環境保全</v>
      </c>
      <c r="U154" s="306" t="str">
        <v>47 その他（景観形成・生活環境保全）</v>
      </c>
    </row>
    <row r="155" spans="16:21">
      <c r="P155" s="268" t="str">
        <v>○</v>
      </c>
      <c r="Q155" s="305">
        <v>48</v>
      </c>
      <c r="R155" s="306" t="str">
        <v>共同</v>
      </c>
      <c r="S155" s="306" t="str">
        <v>実践活動</v>
      </c>
      <c r="T155" s="306" t="str">
        <v>水田貯留・地下水かん養</v>
      </c>
      <c r="U155" s="306" t="str">
        <v>48 水田の貯留機能向上活動（水田貯留機能増進・地下水かん養）</v>
      </c>
    </row>
    <row r="156" spans="16:21">
      <c r="P156" s="268" t="str">
        <v>○</v>
      </c>
      <c r="Q156" s="305">
        <v>49</v>
      </c>
      <c r="R156" s="306" t="str">
        <v>共同</v>
      </c>
      <c r="S156" s="306" t="str">
        <v>実践活動</v>
      </c>
      <c r="T156" s="306" t="str">
        <v>水田貯留・地下水かん養</v>
      </c>
      <c r="U156" s="306" t="str">
        <v>49 地下水かん養活動、水源かん養林の保全（水田貯留機能増進・地下水かん養）</v>
      </c>
    </row>
    <row r="157" spans="16:21">
      <c r="P157" s="268" t="str">
        <v>○</v>
      </c>
      <c r="Q157" s="305">
        <v>50</v>
      </c>
      <c r="R157" s="306" t="str">
        <v>共同</v>
      </c>
      <c r="S157" s="306" t="str">
        <v>実践活動</v>
      </c>
      <c r="T157" s="306" t="str">
        <v>資源循環</v>
      </c>
      <c r="U157" s="306" t="str">
        <v>50 地域資源の活用・資源循環活動（資源循環）</v>
      </c>
    </row>
    <row r="158" spans="16:21">
      <c r="P158" s="268" t="str">
        <v>○</v>
      </c>
      <c r="Q158" s="305">
        <v>51</v>
      </c>
      <c r="R158" s="306" t="str">
        <v>共同</v>
      </c>
      <c r="S158" s="306" t="str">
        <v>啓発・普及</v>
      </c>
      <c r="T158" s="306" t="str">
        <v>啓発・普及</v>
      </c>
      <c r="U158" s="306" t="str">
        <v>51 啓発・普及活動</v>
      </c>
    </row>
    <row r="159" spans="16:21">
      <c r="P159" s="268" t="str">
        <v>○</v>
      </c>
      <c r="Q159" s="305">
        <v>52</v>
      </c>
      <c r="R159" s="306" t="str">
        <v>共同</v>
      </c>
      <c r="S159" s="306" t="str">
        <v>増進活動</v>
      </c>
      <c r="T159" s="306" t="str">
        <v>増進活動</v>
      </c>
      <c r="U159" s="306" t="str">
        <v>52 遊休農地の有効活用</v>
      </c>
    </row>
    <row r="160" spans="16:21">
      <c r="P160" s="268" t="str">
        <v>○</v>
      </c>
      <c r="Q160" s="305">
        <v>53</v>
      </c>
      <c r="R160" s="306" t="str">
        <v>共同</v>
      </c>
      <c r="S160" s="306" t="str">
        <v>増進活動</v>
      </c>
      <c r="T160" s="306" t="str">
        <v>増進活動</v>
      </c>
      <c r="U160" s="306" t="str">
        <v>53 鳥獣被害防止対策及び環境改善活動の強化</v>
      </c>
    </row>
    <row r="161" spans="16:21">
      <c r="P161" s="268" t="str">
        <v>○</v>
      </c>
      <c r="Q161" s="305">
        <v>54</v>
      </c>
      <c r="R161" s="306" t="str">
        <v>共同</v>
      </c>
      <c r="S161" s="306" t="str">
        <v>増進活動</v>
      </c>
      <c r="T161" s="306" t="str">
        <v>増進活動</v>
      </c>
      <c r="U161" s="306" t="str">
        <v>54 地域住民による直営施工</v>
      </c>
    </row>
    <row r="162" spans="16:21">
      <c r="P162" s="268" t="str">
        <v>○</v>
      </c>
      <c r="Q162" s="305">
        <v>55</v>
      </c>
      <c r="R162" s="306" t="str">
        <v>共同</v>
      </c>
      <c r="S162" s="306" t="str">
        <v>増進活動</v>
      </c>
      <c r="T162" s="306" t="str">
        <v>増進活動</v>
      </c>
      <c r="U162" s="306" t="str">
        <v>55 防災・減災力の強化</v>
      </c>
    </row>
    <row r="163" spans="16:21">
      <c r="P163" s="268" t="str">
        <v>○</v>
      </c>
      <c r="Q163" s="305">
        <v>56</v>
      </c>
      <c r="R163" s="306" t="str">
        <v>共同</v>
      </c>
      <c r="S163" s="306" t="str">
        <v>増進活動</v>
      </c>
      <c r="T163" s="306" t="str">
        <v>増進活動</v>
      </c>
      <c r="U163" s="306" t="str">
        <v>56 農村環境保全活動の幅広い展開</v>
      </c>
    </row>
    <row r="164" spans="16:21">
      <c r="P164" s="268" t="str">
        <v>○</v>
      </c>
      <c r="Q164" s="305">
        <v>57</v>
      </c>
      <c r="R164" s="306" t="str">
        <v>共同</v>
      </c>
      <c r="S164" s="306" t="str">
        <v>増進活動</v>
      </c>
      <c r="T164" s="306" t="str">
        <v>増進活動</v>
      </c>
      <c r="U164" s="306" t="str">
        <v>57 やすらぎ・福祉及び教育機能の活用</v>
      </c>
    </row>
    <row r="165" spans="16:21">
      <c r="P165" s="268" t="str">
        <v>○</v>
      </c>
      <c r="Q165" s="305">
        <v>58</v>
      </c>
      <c r="R165" s="306" t="str">
        <v>共同</v>
      </c>
      <c r="S165" s="306" t="str">
        <v>増進活動</v>
      </c>
      <c r="T165" s="306" t="str">
        <v>増進活動</v>
      </c>
      <c r="U165" s="306" t="str">
        <v>58 農村文化の伝承を通じた農村コミュニティの強化</v>
      </c>
    </row>
    <row r="166" spans="16:21">
      <c r="P166" s="268" t="str">
        <v>○</v>
      </c>
      <c r="Q166" s="305" t="str">
        <v>58-2</v>
      </c>
      <c r="R166" s="306" t="str">
        <v>共同</v>
      </c>
      <c r="S166" s="306" t="str">
        <v>増進活動</v>
      </c>
      <c r="T166" s="306" t="str">
        <v>増進活動</v>
      </c>
      <c r="U166" s="306" t="str">
        <v>58-2 広域活動組織における活動支援班による活動の実施</v>
      </c>
    </row>
    <row r="167" spans="16:21">
      <c r="P167" s="268" t="str">
        <v>○</v>
      </c>
      <c r="Q167" s="305" t="str">
        <v>58-3</v>
      </c>
      <c r="R167" s="306" t="str">
        <v>共同</v>
      </c>
      <c r="S167" s="306" t="str">
        <v>増進活動</v>
      </c>
      <c r="T167" s="306" t="str">
        <v>増進活動</v>
      </c>
      <c r="U167" s="306" t="str">
        <v>58-3 水管理を通じた環境負荷低減活動の強化</v>
      </c>
    </row>
    <row r="168" spans="16:21">
      <c r="P168" s="268" t="str">
        <v>○</v>
      </c>
      <c r="Q168" s="305">
        <v>59</v>
      </c>
      <c r="R168" s="306" t="str">
        <v>共同</v>
      </c>
      <c r="S168" s="306" t="str">
        <v>増進活動</v>
      </c>
      <c r="T168" s="306" t="str">
        <v>増進活動</v>
      </c>
      <c r="U168" s="306" t="str">
        <v>59 都道府県、市町村が特に認める活動</v>
      </c>
    </row>
    <row r="169" spans="16:21">
      <c r="P169" s="268" t="str">
        <v>○</v>
      </c>
      <c r="Q169" s="305">
        <v>60</v>
      </c>
      <c r="R169" s="306" t="str">
        <v>共同</v>
      </c>
      <c r="S169" s="306" t="str">
        <v>増進活動</v>
      </c>
      <c r="T169" s="306" t="str">
        <v>増進活動</v>
      </c>
      <c r="U169" s="306" t="str">
        <v>60 広報活動・農村関係人口の拡大</v>
      </c>
    </row>
    <row r="170" spans="16:21">
      <c r="P170" s="268" t="str">
        <v>○</v>
      </c>
      <c r="Q170" s="305">
        <v>61</v>
      </c>
      <c r="R170" s="306" t="str">
        <v>長寿命化</v>
      </c>
      <c r="S170" s="306" t="str">
        <v>実践活動</v>
      </c>
      <c r="T170" s="306" t="str">
        <v>水路</v>
      </c>
      <c r="U170" s="306" t="str">
        <v>61 水路の補修</v>
      </c>
    </row>
    <row r="171" spans="16:21">
      <c r="P171" s="268" t="str">
        <v>○</v>
      </c>
      <c r="Q171" s="305">
        <v>62</v>
      </c>
      <c r="R171" s="306" t="str">
        <v>長寿命化</v>
      </c>
      <c r="S171" s="306" t="str">
        <v>実践活動</v>
      </c>
      <c r="T171" s="306" t="str">
        <v>水路</v>
      </c>
      <c r="U171" s="306" t="str">
        <v>62 水路の更新等</v>
      </c>
    </row>
    <row r="172" spans="16:21">
      <c r="P172" s="268" t="str">
        <v>○</v>
      </c>
      <c r="Q172" s="305">
        <v>63</v>
      </c>
      <c r="R172" s="306" t="str">
        <v>長寿命化</v>
      </c>
      <c r="S172" s="306" t="str">
        <v>実践活動</v>
      </c>
      <c r="T172" s="306" t="str">
        <v>農道</v>
      </c>
      <c r="U172" s="306" t="str">
        <v>63 農道の補修</v>
      </c>
    </row>
    <row r="173" spans="16:21">
      <c r="P173" s="268" t="str">
        <v>○</v>
      </c>
      <c r="Q173" s="305">
        <v>64</v>
      </c>
      <c r="R173" s="306" t="str">
        <v>長寿命化</v>
      </c>
      <c r="S173" s="306" t="str">
        <v>実践活動</v>
      </c>
      <c r="T173" s="306" t="str">
        <v>農道</v>
      </c>
      <c r="U173" s="306" t="str">
        <v>64 農道の更新等</v>
      </c>
    </row>
    <row r="174" spans="16:21">
      <c r="P174" s="268" t="str">
        <v>○</v>
      </c>
      <c r="Q174" s="305">
        <v>65</v>
      </c>
      <c r="R174" s="306" t="str">
        <v>長寿命化</v>
      </c>
      <c r="S174" s="306" t="str">
        <v>実践活動</v>
      </c>
      <c r="T174" s="306" t="str">
        <v>ため池</v>
      </c>
      <c r="U174" s="306" t="str">
        <v>65 ため池の補修</v>
      </c>
    </row>
    <row r="175" spans="16:21">
      <c r="P175" s="268" t="str">
        <v>○</v>
      </c>
      <c r="Q175" s="305">
        <v>66</v>
      </c>
      <c r="R175" s="306" t="str">
        <v>長寿命化</v>
      </c>
      <c r="S175" s="306" t="str">
        <v>実践活動</v>
      </c>
      <c r="T175" s="306" t="str">
        <v>ため池</v>
      </c>
      <c r="U175" s="306" t="str">
        <v>66 ため池（附帯施設）の更新等</v>
      </c>
    </row>
    <row r="176" spans="16:21">
      <c r="P176" s="268" t="str">
        <v>○</v>
      </c>
      <c r="Q176" s="305">
        <v>67</v>
      </c>
      <c r="R176" s="306" t="str">
        <v>中山間直払</v>
      </c>
      <c r="S176" s="306" t="str">
        <v>農地法面の見回り</v>
      </c>
      <c r="T176" s="306">
        <v>0</v>
      </c>
      <c r="U176" s="306">
        <v>0</v>
      </c>
    </row>
    <row r="177" spans="16:21">
      <c r="P177" s="268" t="str">
        <v>○</v>
      </c>
      <c r="Q177" s="305">
        <v>68</v>
      </c>
      <c r="R177" s="306" t="str">
        <v>中山間直払</v>
      </c>
      <c r="S177" s="306" t="str">
        <v>鳥獣被害防止対策</v>
      </c>
      <c r="T177" s="306">
        <v>0</v>
      </c>
      <c r="U177" s="306">
        <v>0</v>
      </c>
    </row>
    <row r="178" spans="16:21">
      <c r="P178" s="268" t="str">
        <v>○</v>
      </c>
      <c r="Q178" s="305">
        <v>69</v>
      </c>
      <c r="R178" s="306" t="str">
        <v>中山間直払</v>
      </c>
      <c r="S178" s="306" t="str">
        <v>水路管理活動</v>
      </c>
      <c r="T178" s="306">
        <v>0</v>
      </c>
      <c r="U178" s="306">
        <v>0</v>
      </c>
    </row>
    <row r="179" spans="16:21">
      <c r="P179" s="268" t="str">
        <v>○</v>
      </c>
      <c r="Q179" s="305">
        <v>70</v>
      </c>
      <c r="R179" s="306" t="str">
        <v>中山間直払</v>
      </c>
      <c r="S179" s="306" t="str">
        <v>農道管理活動</v>
      </c>
      <c r="T179" s="306">
        <v>0</v>
      </c>
      <c r="U179" s="306">
        <v>0</v>
      </c>
    </row>
    <row r="180" spans="16:21">
      <c r="P180" s="268" t="str">
        <v>○</v>
      </c>
      <c r="Q180" s="305">
        <v>71</v>
      </c>
      <c r="R180" s="306" t="str">
        <v>中山間直払</v>
      </c>
      <c r="S180" s="306" t="str">
        <v>周辺林地の下草刈り</v>
      </c>
      <c r="T180" s="306">
        <v>0</v>
      </c>
      <c r="U180" s="306">
        <v>0</v>
      </c>
    </row>
    <row r="181" spans="16:21">
      <c r="P181" s="268" t="str">
        <v>○</v>
      </c>
      <c r="Q181" s="305">
        <v>72</v>
      </c>
      <c r="R181" s="306" t="str">
        <v>中山間直払</v>
      </c>
      <c r="S181" s="306" t="str">
        <v>景観作物作付け活動</v>
      </c>
      <c r="T181" s="306">
        <v>0</v>
      </c>
      <c r="U181" s="306">
        <v>0</v>
      </c>
    </row>
    <row r="182" spans="16:21">
      <c r="P182" s="268" t="str">
        <v>○</v>
      </c>
      <c r="Q182" s="305">
        <v>73</v>
      </c>
      <c r="R182" s="306" t="str">
        <v>中山間直払</v>
      </c>
      <c r="S182" s="306" t="str">
        <v>ネットワーク化活動計画の話合い</v>
      </c>
      <c r="T182" s="306">
        <v>0</v>
      </c>
      <c r="U182" s="306">
        <v>0</v>
      </c>
    </row>
    <row r="183" spans="16:21">
      <c r="P183" s="268" t="str">
        <v>○</v>
      </c>
      <c r="Q183" s="305">
        <v>74</v>
      </c>
      <c r="R183" s="306" t="str">
        <v>中山間直払</v>
      </c>
      <c r="S183" s="306" t="str">
        <v>総会</v>
      </c>
      <c r="T183" s="306">
        <v>0</v>
      </c>
      <c r="U183" s="306">
        <v>0</v>
      </c>
    </row>
    <row r="184" spans="16:21">
      <c r="P184" s="268" t="str">
        <v>○</v>
      </c>
      <c r="Q184" s="305">
        <v>75</v>
      </c>
      <c r="R184" s="306" t="str">
        <v>中山間直払</v>
      </c>
      <c r="S184" s="306" t="str">
        <v>役員会</v>
      </c>
      <c r="T184" s="306">
        <v>0</v>
      </c>
      <c r="U184" s="306">
        <v>0</v>
      </c>
    </row>
    <row r="185" spans="16:21">
      <c r="P185" s="268" t="str">
        <v>○</v>
      </c>
      <c r="Q185" s="305">
        <v>76</v>
      </c>
      <c r="R185" s="306" t="str">
        <v>中山間直払</v>
      </c>
      <c r="S185" s="306" t="str">
        <v>現地確認立会い</v>
      </c>
      <c r="T185" s="306">
        <v>0</v>
      </c>
      <c r="U185" s="306">
        <v>0</v>
      </c>
    </row>
    <row r="186" spans="16:21">
      <c r="P186" s="268" t="str">
        <v>○</v>
      </c>
      <c r="Q186" s="305">
        <v>77</v>
      </c>
      <c r="R186" s="306" t="str">
        <v>中山間直払</v>
      </c>
      <c r="S186" s="306" t="str">
        <v>市役所打合せ</v>
      </c>
      <c r="T186" s="306">
        <v>0</v>
      </c>
      <c r="U186" s="306">
        <v>0</v>
      </c>
    </row>
    <row r="187" spans="16:21">
      <c r="P187" s="268" t="str">
        <v>○</v>
      </c>
      <c r="Q187" s="305">
        <v>78</v>
      </c>
      <c r="R187" s="306" t="str">
        <v>中山間直払</v>
      </c>
      <c r="S187" s="306" t="str">
        <v>研修</v>
      </c>
      <c r="T187" s="306">
        <v>0</v>
      </c>
      <c r="U187" s="306">
        <v>0</v>
      </c>
    </row>
    <row r="188" spans="16:21">
      <c r="P188" s="268" t="str">
        <v>○</v>
      </c>
      <c r="Q188" s="305">
        <v>79</v>
      </c>
      <c r="R188" s="306" t="str">
        <v>中山間直払</v>
      </c>
      <c r="S188" s="306" t="str">
        <v>その他</v>
      </c>
      <c r="T188" s="306">
        <v>0</v>
      </c>
      <c r="U188" s="306">
        <v>0</v>
      </c>
    </row>
    <row r="189" spans="16:21">
      <c r="P189" s="268" t="str">
        <v>○</v>
      </c>
      <c r="Q189" s="305">
        <v>80</v>
      </c>
      <c r="R189" s="306" t="str">
        <v>中山間直払</v>
      </c>
      <c r="S189" s="306" t="str">
        <v>※適宜【選択肢】シートに項目を追加ください</v>
      </c>
      <c r="T189" s="306">
        <v>0</v>
      </c>
      <c r="U189" s="306">
        <v>0</v>
      </c>
    </row>
    <row r="190" spans="16:21">
      <c r="P190" s="268" t="str">
        <v>○</v>
      </c>
      <c r="Q190" s="305">
        <v>0</v>
      </c>
      <c r="R190" s="306">
        <v>0</v>
      </c>
      <c r="S190" s="306">
        <v>0</v>
      </c>
      <c r="T190" s="306">
        <v>0</v>
      </c>
      <c r="U190" s="306">
        <v>0</v>
      </c>
    </row>
    <row r="191" spans="16:21">
      <c r="P191" s="268" t="str">
        <v>○</v>
      </c>
      <c r="Q191" s="305">
        <v>0</v>
      </c>
      <c r="R191" s="306">
        <v>0</v>
      </c>
      <c r="S191" s="306">
        <v>0</v>
      </c>
      <c r="T191" s="306">
        <v>0</v>
      </c>
      <c r="U191" s="306">
        <v>0</v>
      </c>
    </row>
    <row r="192" spans="16:21">
      <c r="P192" s="268"/>
      <c r="Q192" s="305"/>
      <c r="R192" s="306"/>
      <c r="S192" s="306"/>
      <c r="T192" s="306"/>
      <c r="U192" s="306"/>
    </row>
    <row r="193" spans="16:21">
      <c r="P193" s="268"/>
      <c r="Q193" s="305"/>
      <c r="R193" s="306"/>
      <c r="S193" s="306"/>
      <c r="T193" s="306"/>
      <c r="U193" s="306"/>
    </row>
    <row r="194" spans="16:21">
      <c r="P194" s="268"/>
      <c r="Q194" s="305"/>
      <c r="R194" s="306"/>
      <c r="S194" s="306"/>
      <c r="T194" s="306"/>
      <c r="U194" s="306"/>
    </row>
    <row r="195" spans="16:21">
      <c r="P195" s="268"/>
      <c r="Q195" s="305"/>
      <c r="R195" s="306"/>
      <c r="S195" s="306"/>
      <c r="T195" s="306"/>
      <c r="U195" s="306"/>
    </row>
    <row r="196" spans="16:21">
      <c r="P196" s="268"/>
      <c r="Q196" s="305"/>
      <c r="R196" s="306"/>
      <c r="S196" s="306"/>
      <c r="T196" s="306"/>
      <c r="U196" s="306"/>
    </row>
    <row r="197" spans="16:21">
      <c r="P197" s="268"/>
      <c r="Q197" s="305"/>
      <c r="R197" s="306"/>
      <c r="S197" s="306"/>
      <c r="T197" s="306"/>
      <c r="U197" s="306"/>
    </row>
    <row r="198" spans="16:21">
      <c r="P198" s="268"/>
      <c r="Q198" s="305"/>
      <c r="R198" s="306"/>
      <c r="S198" s="306"/>
      <c r="T198" s="306"/>
      <c r="U198" s="306"/>
    </row>
    <row r="199" spans="16:21">
      <c r="P199" s="268"/>
      <c r="Q199" s="305"/>
      <c r="R199" s="306"/>
      <c r="S199" s="306"/>
      <c r="T199" s="306"/>
      <c r="U199" s="306"/>
    </row>
    <row r="200" spans="16:21">
      <c r="P200" s="268"/>
      <c r="Q200" s="305"/>
      <c r="R200" s="306"/>
      <c r="S200" s="306"/>
      <c r="T200" s="306"/>
      <c r="U200" s="306"/>
    </row>
    <row r="201" spans="16:21">
      <c r="P201" s="268"/>
      <c r="Q201" s="305"/>
      <c r="R201" s="306"/>
      <c r="S201" s="306"/>
      <c r="T201" s="306"/>
      <c r="U201" s="306"/>
    </row>
    <row r="202" spans="16:21">
      <c r="P202" s="268"/>
      <c r="Q202" s="305"/>
      <c r="R202" s="306"/>
      <c r="S202" s="306"/>
      <c r="T202" s="306"/>
      <c r="U202" s="306"/>
    </row>
    <row r="203" spans="16:21">
      <c r="P203" s="268"/>
      <c r="Q203" s="305"/>
      <c r="R203" s="306"/>
      <c r="S203" s="306"/>
      <c r="T203" s="306"/>
      <c r="U203" s="306"/>
    </row>
    <row r="204" spans="16:21">
      <c r="P204" s="268"/>
      <c r="Q204" s="305"/>
      <c r="R204" s="306"/>
      <c r="S204" s="306"/>
      <c r="T204" s="306"/>
      <c r="U204" s="306"/>
    </row>
    <row r="205" spans="16:21">
      <c r="P205" s="268"/>
      <c r="Q205" s="305"/>
      <c r="R205" s="306"/>
      <c r="S205" s="306"/>
      <c r="T205" s="306"/>
      <c r="U205" s="306"/>
    </row>
    <row r="206" spans="16:21">
      <c r="P206" s="268"/>
      <c r="Q206" s="305"/>
      <c r="R206" s="306"/>
      <c r="S206" s="306"/>
      <c r="T206" s="306"/>
      <c r="U206" s="306"/>
    </row>
    <row r="207" spans="16:21">
      <c r="P207" s="268"/>
      <c r="Q207" s="305"/>
      <c r="R207" s="306"/>
      <c r="S207" s="306"/>
      <c r="T207" s="306"/>
      <c r="U207" s="306"/>
    </row>
    <row r="208" spans="16:21">
      <c r="P208" s="268"/>
      <c r="Q208" s="305"/>
      <c r="R208" s="306"/>
      <c r="S208" s="306"/>
      <c r="T208" s="306"/>
      <c r="U208" s="306"/>
    </row>
    <row r="209" spans="16:21">
      <c r="P209" s="268"/>
      <c r="Q209" s="305"/>
      <c r="R209" s="306"/>
      <c r="S209" s="306"/>
      <c r="T209" s="306"/>
      <c r="U209" s="306"/>
    </row>
    <row r="210" spans="16:21">
      <c r="P210" s="268"/>
      <c r="Q210" s="305"/>
      <c r="R210" s="306"/>
      <c r="S210" s="306"/>
      <c r="T210" s="306"/>
      <c r="U210" s="306"/>
    </row>
    <row r="211" spans="16:21">
      <c r="P211" s="268"/>
      <c r="Q211" s="305"/>
      <c r="R211" s="306"/>
      <c r="S211" s="306"/>
      <c r="T211" s="306"/>
      <c r="U211" s="306"/>
    </row>
    <row r="212" spans="16:21">
      <c r="P212" s="268"/>
      <c r="Q212" s="305"/>
      <c r="R212" s="306"/>
      <c r="S212" s="306"/>
      <c r="T212" s="306"/>
      <c r="U212" s="306"/>
    </row>
    <row r="213" spans="16:21">
      <c r="P213" s="268"/>
      <c r="Q213" s="305"/>
      <c r="R213" s="306"/>
      <c r="S213" s="306"/>
      <c r="T213" s="306"/>
      <c r="U213" s="306"/>
    </row>
    <row r="214" spans="16:21">
      <c r="P214" s="268"/>
      <c r="Q214" s="305"/>
      <c r="R214" s="306"/>
      <c r="S214" s="306"/>
      <c r="T214" s="306"/>
      <c r="U214" s="306"/>
    </row>
    <row r="215" spans="16:21">
      <c r="P215" s="268"/>
      <c r="Q215" s="305"/>
      <c r="R215" s="306"/>
      <c r="S215" s="306"/>
      <c r="T215" s="306"/>
      <c r="U215" s="306"/>
    </row>
    <row r="216" spans="16:21">
      <c r="P216" s="268"/>
      <c r="Q216" s="305"/>
      <c r="R216" s="306"/>
      <c r="S216" s="306"/>
      <c r="T216" s="306"/>
      <c r="U216" s="306"/>
    </row>
    <row r="217" spans="16:21">
      <c r="P217" s="268"/>
      <c r="Q217" s="305"/>
      <c r="R217" s="306"/>
      <c r="S217" s="306"/>
      <c r="T217" s="306"/>
      <c r="U217" s="306"/>
    </row>
    <row r="218" spans="16:21">
      <c r="P218" s="268"/>
      <c r="Q218" s="305"/>
      <c r="R218" s="306"/>
      <c r="S218" s="306"/>
      <c r="T218" s="306"/>
      <c r="U218" s="306"/>
    </row>
    <row r="219" spans="16:21">
      <c r="P219" s="268"/>
      <c r="Q219" s="305"/>
      <c r="R219" s="306"/>
      <c r="S219" s="306"/>
      <c r="T219" s="306"/>
      <c r="U219" s="306"/>
    </row>
    <row r="220" spans="16:21">
      <c r="P220" s="268"/>
      <c r="Q220" s="305"/>
      <c r="R220" s="306"/>
      <c r="S220" s="306"/>
      <c r="T220" s="306"/>
      <c r="U220" s="306"/>
    </row>
    <row r="221" spans="16:21">
      <c r="P221" s="268"/>
      <c r="Q221" s="305"/>
      <c r="R221" s="306"/>
      <c r="S221" s="306"/>
      <c r="T221" s="306"/>
      <c r="U221" s="306"/>
    </row>
    <row r="222" spans="16:21">
      <c r="P222" s="268"/>
      <c r="Q222" s="305"/>
      <c r="R222" s="306"/>
      <c r="S222" s="306"/>
      <c r="T222" s="306"/>
      <c r="U222" s="306"/>
    </row>
    <row r="223" spans="16:21">
      <c r="P223" s="268"/>
      <c r="Q223" s="305"/>
      <c r="R223" s="306"/>
      <c r="S223" s="306"/>
      <c r="T223" s="306"/>
      <c r="U223" s="306"/>
    </row>
    <row r="224" spans="16:21">
      <c r="P224" s="268"/>
      <c r="Q224" s="305"/>
      <c r="R224" s="306"/>
      <c r="S224" s="306"/>
      <c r="T224" s="306"/>
      <c r="U224" s="306"/>
    </row>
    <row r="225" spans="16:21">
      <c r="P225" s="268"/>
      <c r="Q225" s="305"/>
      <c r="R225" s="306"/>
      <c r="S225" s="306"/>
      <c r="T225" s="306"/>
      <c r="U225" s="306"/>
    </row>
    <row r="226" spans="16:21">
      <c r="P226" s="268"/>
      <c r="Q226" s="305"/>
      <c r="R226" s="306"/>
      <c r="S226" s="306"/>
      <c r="T226" s="306"/>
      <c r="U226" s="306"/>
    </row>
    <row r="227" spans="16:21">
      <c r="P227" s="268"/>
      <c r="Q227" s="305"/>
      <c r="R227" s="306"/>
      <c r="S227" s="306"/>
      <c r="T227" s="306"/>
      <c r="U227" s="306"/>
    </row>
    <row r="228" spans="16:21">
      <c r="P228" s="268"/>
      <c r="Q228" s="305"/>
      <c r="R228" s="306"/>
      <c r="S228" s="306"/>
      <c r="T228" s="306"/>
      <c r="U228" s="306"/>
    </row>
    <row r="229" spans="16:21">
      <c r="P229" s="268"/>
      <c r="Q229" s="305"/>
      <c r="R229" s="306"/>
      <c r="S229" s="306"/>
      <c r="T229" s="306"/>
      <c r="U229" s="306"/>
    </row>
    <row r="230" spans="16:21">
      <c r="P230" s="268"/>
      <c r="Q230" s="305"/>
      <c r="R230" s="306"/>
      <c r="S230" s="306"/>
      <c r="T230" s="306"/>
      <c r="U230" s="306"/>
    </row>
    <row r="231" spans="16:21">
      <c r="P231" s="268"/>
      <c r="Q231" s="305"/>
      <c r="R231" s="306"/>
      <c r="S231" s="306"/>
      <c r="T231" s="306"/>
      <c r="U231" s="306"/>
    </row>
    <row r="232" spans="16:21">
      <c r="P232" s="268"/>
      <c r="Q232" s="305"/>
      <c r="R232" s="306"/>
      <c r="S232" s="306"/>
      <c r="T232" s="306"/>
      <c r="U232" s="306"/>
    </row>
    <row r="233" spans="16:21">
      <c r="P233" s="268"/>
      <c r="Q233" s="305"/>
      <c r="R233" s="306"/>
      <c r="S233" s="306"/>
      <c r="T233" s="306"/>
      <c r="U233" s="306"/>
    </row>
    <row r="234" spans="16:21">
      <c r="P234" s="268"/>
      <c r="Q234" s="305"/>
      <c r="R234" s="306"/>
      <c r="S234" s="306"/>
      <c r="T234" s="306"/>
      <c r="U234" s="306"/>
    </row>
    <row r="235" spans="16:21">
      <c r="P235" s="268"/>
      <c r="Q235" s="305"/>
      <c r="R235" s="306"/>
      <c r="S235" s="306"/>
      <c r="T235" s="306"/>
      <c r="U235" s="306"/>
    </row>
    <row r="236" spans="16:21">
      <c r="P236" s="268"/>
      <c r="Q236" s="305"/>
      <c r="R236" s="306"/>
      <c r="S236" s="306"/>
      <c r="T236" s="306"/>
      <c r="U236" s="306"/>
    </row>
    <row r="237" spans="16:21">
      <c r="P237" s="268"/>
      <c r="Q237" s="305"/>
      <c r="R237" s="306"/>
      <c r="S237" s="306"/>
      <c r="T237" s="306"/>
      <c r="U237" s="306"/>
    </row>
    <row r="238" spans="16:21">
      <c r="P238" s="268"/>
      <c r="Q238" s="305"/>
      <c r="R238" s="306"/>
      <c r="S238" s="306"/>
      <c r="T238" s="306"/>
      <c r="U238" s="306"/>
    </row>
    <row r="239" spans="16:21">
      <c r="P239" s="268"/>
      <c r="Q239" s="305"/>
      <c r="R239" s="306"/>
      <c r="S239" s="306"/>
      <c r="T239" s="306"/>
      <c r="U239" s="306"/>
    </row>
    <row r="240" spans="16:21">
      <c r="P240" s="268"/>
      <c r="Q240" s="305"/>
      <c r="R240" s="306"/>
      <c r="S240" s="306"/>
      <c r="T240" s="306"/>
      <c r="U240" s="306"/>
    </row>
    <row r="241" spans="16:21">
      <c r="P241" s="268"/>
      <c r="Q241" s="305"/>
      <c r="R241" s="306"/>
      <c r="S241" s="306"/>
      <c r="T241" s="306"/>
      <c r="U241" s="306"/>
    </row>
    <row r="242" spans="16:21">
      <c r="P242" s="268"/>
      <c r="Q242" s="305"/>
      <c r="R242" s="306"/>
      <c r="S242" s="306"/>
      <c r="T242" s="306"/>
      <c r="U242" s="306"/>
    </row>
    <row r="243" spans="16:21">
      <c r="P243" s="268"/>
      <c r="Q243" s="305"/>
      <c r="R243" s="306"/>
      <c r="S243" s="306"/>
      <c r="T243" s="306"/>
      <c r="U243" s="306"/>
    </row>
    <row r="244" spans="16:21">
      <c r="P244" s="268"/>
      <c r="Q244" s="305"/>
      <c r="R244" s="306"/>
      <c r="S244" s="306"/>
      <c r="T244" s="306"/>
      <c r="U244" s="306"/>
    </row>
    <row r="245" spans="16:21">
      <c r="P245" s="268"/>
      <c r="Q245" s="305"/>
      <c r="R245" s="306"/>
      <c r="S245" s="306"/>
      <c r="T245" s="306"/>
      <c r="U245" s="306"/>
    </row>
  </sheetData>
  <mergeCells count="8">
    <mergeCell ref="F2:J2"/>
    <mergeCell ref="C17:G17"/>
    <mergeCell ref="X21:Z22"/>
    <mergeCell ref="Q1:U1"/>
    <mergeCell ref="V1:V2"/>
    <mergeCell ref="W1:W2"/>
    <mergeCell ref="S2:T2"/>
    <mergeCell ref="A1:J1"/>
  </mergeCells>
  <phoneticPr fontId="4"/>
  <pageMargins left="0.70866141732283472" right="0.70866141732283472" top="0.74803149606299213" bottom="0.74803149606299213" header="0.31496062992125984" footer="0.31496062992125984"/>
  <pageSetup paperSize="9"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Normal="100" zoomScaleSheetLayoutView="100" workbookViewId="0">
      <selection activeCell="B3" sqref="B3"/>
    </sheetView>
  </sheetViews>
  <sheetFormatPr defaultColWidth="9" defaultRowHeight="16.5"/>
  <cols>
    <col min="1" max="1" width="1.25" style="26" customWidth="1"/>
    <col min="2" max="2" width="16.375" style="26" customWidth="1"/>
    <col min="3" max="3" width="20.5" style="26" customWidth="1"/>
    <col min="4" max="4" width="6.625" style="26" customWidth="1"/>
    <col min="5" max="5" width="28.5" style="26" customWidth="1"/>
    <col min="6" max="6" width="7.875" style="26" customWidth="1"/>
    <col min="7" max="12" width="20.5" style="26" customWidth="1"/>
    <col min="13" max="13" width="10.875" style="26" customWidth="1"/>
    <col min="14" max="23" width="2.875" style="26" customWidth="1"/>
    <col min="24" max="16384" width="9" style="26"/>
  </cols>
  <sheetData>
    <row r="1" spans="2:14" s="23" customFormat="1" ht="17.25" customHeight="1">
      <c r="B1" s="21" t="s">
        <v>203</v>
      </c>
      <c r="F1" s="535"/>
      <c r="G1" s="535"/>
      <c r="H1" s="535"/>
      <c r="I1" s="536"/>
      <c r="J1" s="536"/>
      <c r="K1" s="537"/>
      <c r="L1" s="536"/>
    </row>
    <row r="2" spans="2:14" s="23" customFormat="1" ht="17.25" customHeight="1">
      <c r="B2" s="21"/>
      <c r="C2" s="22"/>
      <c r="D2" s="22"/>
      <c r="E2" s="22"/>
      <c r="F2" s="22"/>
      <c r="G2" s="22"/>
      <c r="H2" s="22"/>
      <c r="K2" s="24"/>
    </row>
    <row r="3" spans="2:14" s="23" customFormat="1" ht="17.25" customHeight="1">
      <c r="B3" s="534" t="s">
        <v>470</v>
      </c>
      <c r="C3" s="538"/>
      <c r="D3" s="539"/>
      <c r="E3" s="539"/>
      <c r="F3" s="117"/>
      <c r="G3" s="195"/>
      <c r="H3" s="488" t="s">
        <v>36</v>
      </c>
      <c r="I3" s="488"/>
      <c r="J3" s="488"/>
      <c r="K3" s="24"/>
    </row>
    <row r="4" spans="2:14" s="23" customFormat="1" ht="18.75" customHeight="1">
      <c r="C4" s="117"/>
      <c r="D4" s="117"/>
      <c r="E4" s="117"/>
      <c r="F4" s="117"/>
      <c r="G4" s="489" t="s">
        <v>224</v>
      </c>
      <c r="H4" s="489"/>
      <c r="I4" s="489"/>
      <c r="K4" s="24" t="s">
        <v>37</v>
      </c>
      <c r="L4" s="110" t="str">
        <f>はじめに!D5</f>
        <v>あいうえお集落協定</v>
      </c>
    </row>
    <row r="5" spans="2:14" s="23" customFormat="1" ht="18.75" customHeight="1">
      <c r="B5" s="161" t="s">
        <v>139</v>
      </c>
      <c r="C5" s="117"/>
      <c r="D5" s="117"/>
      <c r="E5" s="117"/>
      <c r="F5" s="117"/>
      <c r="G5" s="25"/>
      <c r="H5" s="25"/>
      <c r="K5" s="24"/>
      <c r="L5" s="122"/>
    </row>
    <row r="6" spans="2:14" s="23" customFormat="1" ht="27" customHeight="1">
      <c r="B6" s="492" t="s">
        <v>213</v>
      </c>
      <c r="C6" s="492"/>
      <c r="D6" s="492"/>
      <c r="E6" s="492"/>
      <c r="F6" s="492"/>
      <c r="G6" s="492"/>
      <c r="H6" s="492"/>
      <c r="I6" s="492"/>
      <c r="J6" s="492"/>
      <c r="K6" s="492"/>
      <c r="L6" s="492"/>
      <c r="M6" s="492"/>
      <c r="N6" s="492"/>
    </row>
    <row r="7" spans="2:14" s="23" customFormat="1" ht="32.450000000000003" customHeight="1">
      <c r="B7" s="492" t="s">
        <v>214</v>
      </c>
      <c r="C7" s="492"/>
      <c r="D7" s="492"/>
      <c r="E7" s="492"/>
      <c r="F7" s="492"/>
      <c r="G7" s="492"/>
      <c r="H7" s="492"/>
      <c r="I7" s="492"/>
      <c r="J7" s="492"/>
      <c r="K7" s="492"/>
      <c r="L7" s="492"/>
      <c r="M7" s="492"/>
      <c r="N7" s="492"/>
    </row>
    <row r="8" spans="2:14" s="23" customFormat="1" ht="28.5" customHeight="1">
      <c r="B8" s="493" t="s">
        <v>137</v>
      </c>
      <c r="C8" s="493"/>
      <c r="D8" s="493"/>
      <c r="E8" s="493"/>
      <c r="F8" s="493"/>
      <c r="G8" s="493"/>
      <c r="H8" s="493"/>
      <c r="I8" s="493"/>
      <c r="J8" s="493"/>
      <c r="K8" s="493"/>
      <c r="L8" s="493"/>
      <c r="M8" s="493"/>
      <c r="N8" s="493"/>
    </row>
    <row r="9" spans="2:14" ht="23.45" customHeight="1">
      <c r="B9" s="162" t="s">
        <v>38</v>
      </c>
      <c r="C9" s="162" t="s">
        <v>182</v>
      </c>
      <c r="D9" s="162" t="s">
        <v>39</v>
      </c>
      <c r="E9" s="163" t="s">
        <v>186</v>
      </c>
      <c r="F9" s="112" t="s">
        <v>35</v>
      </c>
      <c r="G9" s="164" t="s">
        <v>40</v>
      </c>
      <c r="H9" s="165" t="s">
        <v>41</v>
      </c>
      <c r="I9" s="165" t="s">
        <v>42</v>
      </c>
      <c r="J9" s="162" t="s">
        <v>43</v>
      </c>
      <c r="K9" s="162" t="s">
        <v>187</v>
      </c>
      <c r="L9" s="166" t="s">
        <v>34</v>
      </c>
      <c r="M9" s="174" t="s">
        <v>138</v>
      </c>
    </row>
    <row r="10" spans="2:14" ht="38.450000000000003" customHeight="1">
      <c r="B10" s="191">
        <v>44652</v>
      </c>
      <c r="C10" s="192" t="s">
        <v>140</v>
      </c>
      <c r="D10" s="516">
        <f>MONTH(B10)</f>
        <v>4</v>
      </c>
      <c r="E10" s="193" t="s">
        <v>44</v>
      </c>
      <c r="F10" s="167"/>
      <c r="G10" s="189">
        <v>1800000</v>
      </c>
      <c r="H10" s="190">
        <v>0</v>
      </c>
      <c r="I10" s="27">
        <f>G10-H10</f>
        <v>1800000</v>
      </c>
      <c r="J10" s="188"/>
      <c r="K10" s="250"/>
      <c r="L10" s="187" t="s">
        <v>45</v>
      </c>
      <c r="M10" s="175"/>
    </row>
    <row r="11" spans="2:14" ht="19.149999999999999" customHeight="1">
      <c r="B11" s="191">
        <v>44652</v>
      </c>
      <c r="C11" s="192" t="s">
        <v>142</v>
      </c>
      <c r="D11" s="516">
        <f t="shared" ref="D11:D49" si="0">MONTH(B11)</f>
        <v>4</v>
      </c>
      <c r="E11" s="193" t="s">
        <v>46</v>
      </c>
      <c r="F11" s="168"/>
      <c r="G11" s="189">
        <v>130</v>
      </c>
      <c r="H11" s="190">
        <v>0</v>
      </c>
      <c r="I11" s="27">
        <f>I10+$G11-$H11</f>
        <v>1800130</v>
      </c>
      <c r="J11" s="188"/>
      <c r="K11" s="250"/>
      <c r="L11" s="187"/>
      <c r="M11" s="175"/>
    </row>
    <row r="12" spans="2:14" ht="19.149999999999999" customHeight="1">
      <c r="B12" s="194">
        <v>44666</v>
      </c>
      <c r="C12" s="192" t="s">
        <v>146</v>
      </c>
      <c r="D12" s="516">
        <f t="shared" si="0"/>
        <v>4</v>
      </c>
      <c r="E12" s="193" t="s">
        <v>47</v>
      </c>
      <c r="F12" s="169"/>
      <c r="G12" s="189"/>
      <c r="H12" s="190">
        <v>5000</v>
      </c>
      <c r="I12" s="27">
        <f t="shared" ref="I12:I49" si="1">I11+$G12-$H12</f>
        <v>1795130</v>
      </c>
      <c r="J12" s="188"/>
      <c r="K12" s="250"/>
      <c r="L12" s="187"/>
      <c r="M12" s="175"/>
    </row>
    <row r="13" spans="2:14" ht="19.5" customHeight="1">
      <c r="B13" s="191">
        <v>44684</v>
      </c>
      <c r="C13" s="192" t="s">
        <v>158</v>
      </c>
      <c r="D13" s="516">
        <f t="shared" si="0"/>
        <v>5</v>
      </c>
      <c r="E13" s="193" t="s">
        <v>48</v>
      </c>
      <c r="F13" s="168"/>
      <c r="G13" s="189"/>
      <c r="H13" s="190">
        <v>30000</v>
      </c>
      <c r="I13" s="27">
        <f t="shared" si="1"/>
        <v>1765130</v>
      </c>
      <c r="J13" s="188">
        <v>1</v>
      </c>
      <c r="K13" s="250"/>
      <c r="L13" s="187"/>
      <c r="M13" s="175"/>
    </row>
    <row r="14" spans="2:14" ht="36.6" customHeight="1">
      <c r="B14" s="194">
        <v>44715</v>
      </c>
      <c r="C14" s="192" t="s">
        <v>158</v>
      </c>
      <c r="D14" s="516">
        <f t="shared" si="0"/>
        <v>6</v>
      </c>
      <c r="E14" s="193" t="s">
        <v>49</v>
      </c>
      <c r="F14" s="168"/>
      <c r="G14" s="189"/>
      <c r="H14" s="190">
        <v>300000</v>
      </c>
      <c r="I14" s="27">
        <f t="shared" si="1"/>
        <v>1465130</v>
      </c>
      <c r="J14" s="188">
        <v>2</v>
      </c>
      <c r="K14" s="250"/>
      <c r="L14" s="187" t="s">
        <v>50</v>
      </c>
      <c r="M14" s="175"/>
    </row>
    <row r="15" spans="2:14" ht="19.5" customHeight="1">
      <c r="B15" s="194">
        <v>44719</v>
      </c>
      <c r="C15" s="192" t="s">
        <v>148</v>
      </c>
      <c r="D15" s="516">
        <f t="shared" si="0"/>
        <v>6</v>
      </c>
      <c r="E15" s="193" t="s">
        <v>51</v>
      </c>
      <c r="F15" s="168"/>
      <c r="G15" s="189"/>
      <c r="H15" s="190">
        <v>60000</v>
      </c>
      <c r="I15" s="27">
        <f t="shared" si="1"/>
        <v>1405130</v>
      </c>
      <c r="J15" s="188">
        <v>3</v>
      </c>
      <c r="K15" s="250"/>
      <c r="L15" s="187"/>
      <c r="M15" s="175"/>
    </row>
    <row r="16" spans="2:14" ht="19.5" customHeight="1">
      <c r="B16" s="194">
        <v>44743</v>
      </c>
      <c r="C16" s="192" t="s">
        <v>145</v>
      </c>
      <c r="D16" s="516">
        <f t="shared" si="0"/>
        <v>7</v>
      </c>
      <c r="E16" s="193" t="s">
        <v>21</v>
      </c>
      <c r="F16" s="170"/>
      <c r="G16" s="189"/>
      <c r="H16" s="190">
        <v>60000</v>
      </c>
      <c r="I16" s="27">
        <f t="shared" si="1"/>
        <v>1345130</v>
      </c>
      <c r="J16" s="188">
        <v>4</v>
      </c>
      <c r="K16" s="250"/>
      <c r="L16" s="187"/>
      <c r="M16" s="175"/>
    </row>
    <row r="17" spans="2:13" ht="19.5" customHeight="1">
      <c r="B17" s="194">
        <v>44776</v>
      </c>
      <c r="C17" s="192" t="s">
        <v>156</v>
      </c>
      <c r="D17" s="516">
        <f t="shared" si="0"/>
        <v>8</v>
      </c>
      <c r="E17" s="193" t="s">
        <v>52</v>
      </c>
      <c r="F17" s="168"/>
      <c r="G17" s="189"/>
      <c r="H17" s="190">
        <v>100000</v>
      </c>
      <c r="I17" s="27">
        <f t="shared" si="1"/>
        <v>1245130</v>
      </c>
      <c r="J17" s="188">
        <v>5</v>
      </c>
      <c r="K17" s="250"/>
      <c r="L17" s="187"/>
      <c r="M17" s="175"/>
    </row>
    <row r="18" spans="2:13" ht="19.5" customHeight="1">
      <c r="B18" s="194">
        <v>44781</v>
      </c>
      <c r="C18" s="192" t="s">
        <v>150</v>
      </c>
      <c r="D18" s="516">
        <f t="shared" si="0"/>
        <v>8</v>
      </c>
      <c r="E18" s="193" t="s">
        <v>53</v>
      </c>
      <c r="F18" s="168"/>
      <c r="G18" s="189"/>
      <c r="H18" s="190">
        <v>50000</v>
      </c>
      <c r="I18" s="27">
        <f t="shared" si="1"/>
        <v>1195130</v>
      </c>
      <c r="J18" s="188">
        <v>6</v>
      </c>
      <c r="K18" s="250"/>
      <c r="L18" s="187"/>
      <c r="M18" s="175"/>
    </row>
    <row r="19" spans="2:13" ht="19.5" customHeight="1">
      <c r="B19" s="194">
        <v>44805</v>
      </c>
      <c r="C19" s="192" t="s">
        <v>150</v>
      </c>
      <c r="D19" s="516">
        <f t="shared" si="0"/>
        <v>9</v>
      </c>
      <c r="E19" s="193" t="s">
        <v>54</v>
      </c>
      <c r="F19" s="168"/>
      <c r="G19" s="189"/>
      <c r="H19" s="190">
        <v>120000</v>
      </c>
      <c r="I19" s="27">
        <f t="shared" si="1"/>
        <v>1075130</v>
      </c>
      <c r="J19" s="188">
        <v>7</v>
      </c>
      <c r="K19" s="250"/>
      <c r="L19" s="187"/>
      <c r="M19" s="175"/>
    </row>
    <row r="20" spans="2:13" ht="19.5" customHeight="1">
      <c r="B20" s="194">
        <v>44819</v>
      </c>
      <c r="C20" s="192" t="s">
        <v>142</v>
      </c>
      <c r="D20" s="516">
        <f t="shared" si="0"/>
        <v>9</v>
      </c>
      <c r="E20" s="193" t="s">
        <v>51</v>
      </c>
      <c r="F20" s="168"/>
      <c r="G20" s="189">
        <v>20000</v>
      </c>
      <c r="H20" s="190"/>
      <c r="I20" s="27">
        <f t="shared" si="1"/>
        <v>1095130</v>
      </c>
      <c r="J20" s="188">
        <v>8</v>
      </c>
      <c r="K20" s="250"/>
      <c r="L20" s="187"/>
      <c r="M20" s="175"/>
    </row>
    <row r="21" spans="2:13" ht="19.5" customHeight="1">
      <c r="B21" s="194">
        <v>44829</v>
      </c>
      <c r="C21" s="192" t="s">
        <v>152</v>
      </c>
      <c r="D21" s="516">
        <f t="shared" si="0"/>
        <v>9</v>
      </c>
      <c r="E21" s="193" t="s">
        <v>55</v>
      </c>
      <c r="F21" s="168"/>
      <c r="G21" s="189"/>
      <c r="H21" s="190">
        <v>400000</v>
      </c>
      <c r="I21" s="27">
        <f t="shared" si="1"/>
        <v>695130</v>
      </c>
      <c r="J21" s="188" t="s">
        <v>56</v>
      </c>
      <c r="K21" s="250"/>
      <c r="L21" s="187"/>
      <c r="M21" s="175"/>
    </row>
    <row r="22" spans="2:13" ht="19.5" customHeight="1">
      <c r="B22" s="194">
        <v>44835</v>
      </c>
      <c r="C22" s="192" t="s">
        <v>142</v>
      </c>
      <c r="D22" s="516">
        <f t="shared" si="0"/>
        <v>10</v>
      </c>
      <c r="E22" s="193" t="s">
        <v>46</v>
      </c>
      <c r="F22" s="168"/>
      <c r="G22" s="189">
        <v>40</v>
      </c>
      <c r="H22" s="190">
        <v>0</v>
      </c>
      <c r="I22" s="27">
        <f t="shared" si="1"/>
        <v>695170</v>
      </c>
      <c r="J22" s="188"/>
      <c r="K22" s="250"/>
      <c r="L22" s="187"/>
      <c r="M22" s="175"/>
    </row>
    <row r="23" spans="2:13" ht="19.5" customHeight="1">
      <c r="B23" s="194">
        <v>44835</v>
      </c>
      <c r="C23" s="192" t="s">
        <v>145</v>
      </c>
      <c r="D23" s="516">
        <f t="shared" si="0"/>
        <v>10</v>
      </c>
      <c r="E23" s="193" t="s">
        <v>57</v>
      </c>
      <c r="F23" s="168"/>
      <c r="G23" s="189"/>
      <c r="H23" s="190">
        <v>60000</v>
      </c>
      <c r="I23" s="27">
        <f t="shared" si="1"/>
        <v>635170</v>
      </c>
      <c r="J23" s="188">
        <v>11</v>
      </c>
      <c r="K23" s="250"/>
      <c r="L23" s="187"/>
      <c r="M23" s="175"/>
    </row>
    <row r="24" spans="2:13" ht="19.5" customHeight="1">
      <c r="B24" s="194">
        <v>44880</v>
      </c>
      <c r="C24" s="192" t="s">
        <v>141</v>
      </c>
      <c r="D24" s="516">
        <f t="shared" si="0"/>
        <v>11</v>
      </c>
      <c r="E24" s="193" t="s">
        <v>58</v>
      </c>
      <c r="F24" s="168"/>
      <c r="G24" s="189">
        <v>4800000</v>
      </c>
      <c r="H24" s="190">
        <v>0</v>
      </c>
      <c r="I24" s="27">
        <f t="shared" si="1"/>
        <v>5435170</v>
      </c>
      <c r="J24" s="188"/>
      <c r="K24" s="250"/>
      <c r="L24" s="187"/>
      <c r="M24" s="175"/>
    </row>
    <row r="25" spans="2:13" ht="19.5" customHeight="1">
      <c r="B25" s="194">
        <v>44895</v>
      </c>
      <c r="C25" s="192" t="s">
        <v>143</v>
      </c>
      <c r="D25" s="516">
        <f t="shared" si="0"/>
        <v>11</v>
      </c>
      <c r="E25" s="193" t="s">
        <v>59</v>
      </c>
      <c r="F25" s="168"/>
      <c r="G25" s="189"/>
      <c r="H25" s="190">
        <v>2400000</v>
      </c>
      <c r="I25" s="27">
        <f t="shared" si="1"/>
        <v>3035170</v>
      </c>
      <c r="J25" s="188" t="s">
        <v>60</v>
      </c>
      <c r="K25" s="250"/>
      <c r="L25" s="187"/>
      <c r="M25" s="175"/>
    </row>
    <row r="26" spans="2:13" ht="19.5" customHeight="1">
      <c r="B26" s="194">
        <v>44895</v>
      </c>
      <c r="C26" s="192" t="s">
        <v>144</v>
      </c>
      <c r="D26" s="516">
        <f t="shared" si="0"/>
        <v>11</v>
      </c>
      <c r="E26" s="193" t="s">
        <v>59</v>
      </c>
      <c r="F26" s="168"/>
      <c r="G26" s="189"/>
      <c r="H26" s="190">
        <v>100000</v>
      </c>
      <c r="I26" s="27">
        <f t="shared" si="1"/>
        <v>2935170</v>
      </c>
      <c r="J26" s="188" t="s">
        <v>60</v>
      </c>
      <c r="K26" s="250"/>
      <c r="L26" s="187"/>
      <c r="M26" s="175"/>
    </row>
    <row r="27" spans="2:13" ht="19.5" customHeight="1">
      <c r="B27" s="194">
        <v>44895</v>
      </c>
      <c r="C27" s="192" t="s">
        <v>148</v>
      </c>
      <c r="D27" s="516">
        <f t="shared" si="0"/>
        <v>11</v>
      </c>
      <c r="E27" s="193" t="s">
        <v>61</v>
      </c>
      <c r="F27" s="168"/>
      <c r="G27" s="189"/>
      <c r="H27" s="190">
        <v>20000</v>
      </c>
      <c r="I27" s="27">
        <f t="shared" si="1"/>
        <v>2915170</v>
      </c>
      <c r="J27" s="188"/>
      <c r="K27" s="250"/>
      <c r="L27" s="187"/>
      <c r="M27" s="175"/>
    </row>
    <row r="28" spans="2:13" ht="19.5" customHeight="1">
      <c r="B28" s="194">
        <v>44896</v>
      </c>
      <c r="C28" s="192" t="s">
        <v>143</v>
      </c>
      <c r="D28" s="516">
        <f t="shared" si="0"/>
        <v>12</v>
      </c>
      <c r="E28" s="193" t="s">
        <v>59</v>
      </c>
      <c r="F28" s="167"/>
      <c r="G28" s="189"/>
      <c r="H28" s="190">
        <v>200000</v>
      </c>
      <c r="I28" s="27">
        <f t="shared" si="1"/>
        <v>2715170</v>
      </c>
      <c r="J28" s="188" t="s">
        <v>62</v>
      </c>
      <c r="K28" s="250"/>
      <c r="L28" s="187"/>
      <c r="M28" s="175"/>
    </row>
    <row r="29" spans="2:13" ht="19.5" customHeight="1">
      <c r="B29" s="194">
        <v>44927</v>
      </c>
      <c r="C29" s="192" t="s">
        <v>148</v>
      </c>
      <c r="D29" s="516">
        <f t="shared" si="0"/>
        <v>1</v>
      </c>
      <c r="E29" s="193" t="s">
        <v>61</v>
      </c>
      <c r="F29" s="168"/>
      <c r="G29" s="189"/>
      <c r="H29" s="190">
        <v>40000</v>
      </c>
      <c r="I29" s="27">
        <f t="shared" si="1"/>
        <v>2675170</v>
      </c>
      <c r="J29" s="188">
        <v>58</v>
      </c>
      <c r="K29" s="250"/>
      <c r="L29" s="187"/>
      <c r="M29" s="175"/>
    </row>
    <row r="30" spans="2:13" ht="19.5" customHeight="1">
      <c r="B30" s="194">
        <v>44938</v>
      </c>
      <c r="C30" s="192" t="s">
        <v>146</v>
      </c>
      <c r="D30" s="516">
        <f t="shared" si="0"/>
        <v>1</v>
      </c>
      <c r="E30" s="193" t="s">
        <v>63</v>
      </c>
      <c r="F30" s="169"/>
      <c r="G30" s="189"/>
      <c r="H30" s="190">
        <v>200000</v>
      </c>
      <c r="I30" s="27">
        <f t="shared" si="1"/>
        <v>2475170</v>
      </c>
      <c r="J30" s="188">
        <v>59</v>
      </c>
      <c r="K30" s="250"/>
      <c r="L30" s="187"/>
      <c r="M30" s="175"/>
    </row>
    <row r="31" spans="2:13" ht="19.5" customHeight="1">
      <c r="B31" s="194">
        <v>44939</v>
      </c>
      <c r="C31" s="192" t="s">
        <v>150</v>
      </c>
      <c r="D31" s="516">
        <f t="shared" si="0"/>
        <v>1</v>
      </c>
      <c r="E31" s="193" t="s">
        <v>64</v>
      </c>
      <c r="F31" s="168"/>
      <c r="G31" s="189"/>
      <c r="H31" s="190">
        <v>200000</v>
      </c>
      <c r="I31" s="27">
        <f t="shared" si="1"/>
        <v>2275170</v>
      </c>
      <c r="J31" s="188">
        <v>60</v>
      </c>
      <c r="K31" s="250"/>
      <c r="L31" s="187"/>
      <c r="M31" s="175"/>
    </row>
    <row r="32" spans="2:13" ht="19.5" customHeight="1">
      <c r="B32" s="194">
        <v>44928</v>
      </c>
      <c r="C32" s="192" t="s">
        <v>142</v>
      </c>
      <c r="D32" s="516">
        <f t="shared" si="0"/>
        <v>1</v>
      </c>
      <c r="E32" s="193" t="s">
        <v>46</v>
      </c>
      <c r="F32" s="168"/>
      <c r="G32" s="189">
        <v>120</v>
      </c>
      <c r="H32" s="190"/>
      <c r="I32" s="27">
        <f t="shared" si="1"/>
        <v>2275290</v>
      </c>
      <c r="J32" s="188"/>
      <c r="K32" s="250"/>
      <c r="L32" s="187"/>
      <c r="M32" s="175"/>
    </row>
    <row r="33" spans="2:13" ht="19.5" customHeight="1">
      <c r="B33" s="194">
        <v>44942</v>
      </c>
      <c r="C33" s="192" t="s">
        <v>162</v>
      </c>
      <c r="D33" s="516">
        <f t="shared" si="0"/>
        <v>1</v>
      </c>
      <c r="E33" s="193" t="s">
        <v>65</v>
      </c>
      <c r="F33" s="168"/>
      <c r="G33" s="189"/>
      <c r="H33" s="190">
        <v>50000</v>
      </c>
      <c r="I33" s="27">
        <f t="shared" si="1"/>
        <v>2225290</v>
      </c>
      <c r="J33" s="188">
        <v>61</v>
      </c>
      <c r="K33" s="250"/>
      <c r="L33" s="187"/>
      <c r="M33" s="175"/>
    </row>
    <row r="34" spans="2:13" ht="19.5" customHeight="1">
      <c r="B34" s="194">
        <v>44943</v>
      </c>
      <c r="C34" s="192" t="s">
        <v>162</v>
      </c>
      <c r="D34" s="516">
        <f t="shared" si="0"/>
        <v>1</v>
      </c>
      <c r="E34" s="193" t="s">
        <v>65</v>
      </c>
      <c r="F34" s="170"/>
      <c r="G34" s="189"/>
      <c r="H34" s="190">
        <v>50001</v>
      </c>
      <c r="I34" s="27">
        <f t="shared" si="1"/>
        <v>2175289</v>
      </c>
      <c r="J34" s="188">
        <v>62</v>
      </c>
      <c r="K34" s="250"/>
      <c r="L34" s="187"/>
      <c r="M34" s="175"/>
    </row>
    <row r="35" spans="2:13" ht="19.5" customHeight="1">
      <c r="B35" s="194">
        <v>44958</v>
      </c>
      <c r="C35" s="192" t="s">
        <v>166</v>
      </c>
      <c r="D35" s="516">
        <f t="shared" si="0"/>
        <v>2</v>
      </c>
      <c r="E35" s="193" t="s">
        <v>67</v>
      </c>
      <c r="F35" s="168"/>
      <c r="G35" s="189"/>
      <c r="H35" s="190">
        <v>2000</v>
      </c>
      <c r="I35" s="27">
        <f t="shared" si="1"/>
        <v>2173289</v>
      </c>
      <c r="J35" s="188">
        <v>63</v>
      </c>
      <c r="K35" s="250"/>
      <c r="L35" s="187"/>
      <c r="M35" s="175"/>
    </row>
    <row r="36" spans="2:13" ht="19.5" customHeight="1">
      <c r="B36" s="194">
        <v>44959</v>
      </c>
      <c r="C36" s="192" t="s">
        <v>170</v>
      </c>
      <c r="D36" s="516">
        <f t="shared" si="0"/>
        <v>2</v>
      </c>
      <c r="E36" s="193" t="s">
        <v>68</v>
      </c>
      <c r="F36" s="168"/>
      <c r="G36" s="189"/>
      <c r="H36" s="190">
        <v>100000</v>
      </c>
      <c r="I36" s="27">
        <f t="shared" si="1"/>
        <v>2073289</v>
      </c>
      <c r="J36" s="188">
        <v>64</v>
      </c>
      <c r="K36" s="250"/>
      <c r="L36" s="187"/>
      <c r="M36" s="175"/>
    </row>
    <row r="37" spans="2:13" ht="19.5" customHeight="1">
      <c r="B37" s="194">
        <v>44960</v>
      </c>
      <c r="C37" s="192" t="s">
        <v>156</v>
      </c>
      <c r="D37" s="516">
        <f t="shared" si="0"/>
        <v>2</v>
      </c>
      <c r="E37" s="193" t="s">
        <v>69</v>
      </c>
      <c r="F37" s="168"/>
      <c r="G37" s="189"/>
      <c r="H37" s="190">
        <v>100000</v>
      </c>
      <c r="I37" s="27">
        <f t="shared" si="1"/>
        <v>1973289</v>
      </c>
      <c r="J37" s="188">
        <v>65</v>
      </c>
      <c r="K37" s="250"/>
      <c r="L37" s="187"/>
      <c r="M37" s="175"/>
    </row>
    <row r="38" spans="2:13" ht="19.5" customHeight="1">
      <c r="B38" s="194">
        <v>44962</v>
      </c>
      <c r="C38" s="192" t="s">
        <v>168</v>
      </c>
      <c r="D38" s="516">
        <f t="shared" si="0"/>
        <v>2</v>
      </c>
      <c r="E38" s="193" t="s">
        <v>70</v>
      </c>
      <c r="F38" s="168"/>
      <c r="G38" s="189"/>
      <c r="H38" s="190">
        <v>50000</v>
      </c>
      <c r="I38" s="27">
        <f t="shared" si="1"/>
        <v>1923289</v>
      </c>
      <c r="J38" s="188">
        <v>66</v>
      </c>
      <c r="K38" s="250"/>
      <c r="L38" s="187"/>
      <c r="M38" s="175"/>
    </row>
    <row r="39" spans="2:13" ht="19.5" customHeight="1">
      <c r="B39" s="194">
        <v>44988</v>
      </c>
      <c r="C39" s="192" t="s">
        <v>146</v>
      </c>
      <c r="D39" s="516">
        <f t="shared" si="0"/>
        <v>3</v>
      </c>
      <c r="E39" s="193" t="s">
        <v>65</v>
      </c>
      <c r="F39" s="168"/>
      <c r="G39" s="189"/>
      <c r="H39" s="190">
        <v>50000</v>
      </c>
      <c r="I39" s="27">
        <f t="shared" si="1"/>
        <v>1873289</v>
      </c>
      <c r="J39" s="188">
        <v>67</v>
      </c>
      <c r="K39" s="250"/>
      <c r="L39" s="187"/>
      <c r="M39" s="175"/>
    </row>
    <row r="40" spans="2:13" ht="19.5" customHeight="1">
      <c r="B40" s="194">
        <v>44988</v>
      </c>
      <c r="C40" s="192" t="s">
        <v>172</v>
      </c>
      <c r="D40" s="516">
        <f t="shared" si="0"/>
        <v>3</v>
      </c>
      <c r="E40" s="193" t="s">
        <v>71</v>
      </c>
      <c r="F40" s="168"/>
      <c r="G40" s="189"/>
      <c r="H40" s="190">
        <v>20000</v>
      </c>
      <c r="I40" s="27">
        <f t="shared" si="1"/>
        <v>1853289</v>
      </c>
      <c r="J40" s="188">
        <v>68</v>
      </c>
      <c r="K40" s="250"/>
      <c r="L40" s="187"/>
      <c r="M40" s="175"/>
    </row>
    <row r="41" spans="2:13" ht="19.5" customHeight="1">
      <c r="B41" s="194">
        <v>44988</v>
      </c>
      <c r="C41" s="192" t="s">
        <v>172</v>
      </c>
      <c r="D41" s="516">
        <f t="shared" si="0"/>
        <v>3</v>
      </c>
      <c r="E41" s="193" t="s">
        <v>72</v>
      </c>
      <c r="F41" s="168"/>
      <c r="G41" s="189"/>
      <c r="H41" s="190">
        <v>3000</v>
      </c>
      <c r="I41" s="27">
        <f t="shared" si="1"/>
        <v>1850289</v>
      </c>
      <c r="J41" s="188">
        <v>69</v>
      </c>
      <c r="K41" s="250"/>
      <c r="L41" s="187"/>
      <c r="M41" s="175"/>
    </row>
    <row r="42" spans="2:13" ht="19.5" customHeight="1">
      <c r="B42" s="194">
        <v>45016</v>
      </c>
      <c r="C42" s="192" t="s">
        <v>143</v>
      </c>
      <c r="D42" s="516">
        <f t="shared" si="0"/>
        <v>3</v>
      </c>
      <c r="E42" s="193" t="s">
        <v>59</v>
      </c>
      <c r="F42" s="168"/>
      <c r="G42" s="189"/>
      <c r="H42" s="190">
        <v>150000</v>
      </c>
      <c r="I42" s="27">
        <f t="shared" si="1"/>
        <v>1700289</v>
      </c>
      <c r="J42" s="188">
        <v>70</v>
      </c>
      <c r="K42" s="250"/>
      <c r="L42" s="187"/>
      <c r="M42" s="175"/>
    </row>
    <row r="43" spans="2:13" ht="19.5" customHeight="1">
      <c r="B43" s="194"/>
      <c r="C43" s="192"/>
      <c r="D43" s="516">
        <f t="shared" si="0"/>
        <v>1</v>
      </c>
      <c r="E43" s="193"/>
      <c r="F43" s="168"/>
      <c r="G43" s="189"/>
      <c r="H43" s="190"/>
      <c r="I43" s="27">
        <f t="shared" si="1"/>
        <v>1700289</v>
      </c>
      <c r="J43" s="188"/>
      <c r="K43" s="250"/>
      <c r="L43" s="187"/>
      <c r="M43" s="175"/>
    </row>
    <row r="44" spans="2:13" ht="19.5" customHeight="1">
      <c r="B44" s="194"/>
      <c r="C44" s="192"/>
      <c r="D44" s="516">
        <f t="shared" si="0"/>
        <v>1</v>
      </c>
      <c r="E44" s="193"/>
      <c r="F44" s="168"/>
      <c r="G44" s="189"/>
      <c r="H44" s="190"/>
      <c r="I44" s="27">
        <f t="shared" si="1"/>
        <v>1700289</v>
      </c>
      <c r="J44" s="188"/>
      <c r="K44" s="250"/>
      <c r="L44" s="187"/>
      <c r="M44" s="175"/>
    </row>
    <row r="45" spans="2:13" ht="19.5" customHeight="1">
      <c r="B45" s="194"/>
      <c r="C45" s="192"/>
      <c r="D45" s="516">
        <f t="shared" si="0"/>
        <v>1</v>
      </c>
      <c r="E45" s="193"/>
      <c r="F45" s="168"/>
      <c r="G45" s="189"/>
      <c r="H45" s="190"/>
      <c r="I45" s="27">
        <f t="shared" si="1"/>
        <v>1700289</v>
      </c>
      <c r="J45" s="188"/>
      <c r="K45" s="250"/>
      <c r="L45" s="187"/>
      <c r="M45" s="175"/>
    </row>
    <row r="46" spans="2:13" ht="19.5" customHeight="1">
      <c r="B46" s="194"/>
      <c r="C46" s="192"/>
      <c r="D46" s="516">
        <f t="shared" si="0"/>
        <v>1</v>
      </c>
      <c r="E46" s="193"/>
      <c r="F46" s="168"/>
      <c r="G46" s="189"/>
      <c r="H46" s="190"/>
      <c r="I46" s="27">
        <f t="shared" si="1"/>
        <v>1700289</v>
      </c>
      <c r="J46" s="188"/>
      <c r="K46" s="250"/>
      <c r="L46" s="187"/>
      <c r="M46" s="175"/>
    </row>
    <row r="47" spans="2:13" ht="19.5" customHeight="1">
      <c r="B47" s="194"/>
      <c r="C47" s="192"/>
      <c r="D47" s="516">
        <f t="shared" si="0"/>
        <v>1</v>
      </c>
      <c r="E47" s="193"/>
      <c r="F47" s="168"/>
      <c r="G47" s="189"/>
      <c r="H47" s="190"/>
      <c r="I47" s="27">
        <f t="shared" si="1"/>
        <v>1700289</v>
      </c>
      <c r="J47" s="188"/>
      <c r="K47" s="250"/>
      <c r="L47" s="187"/>
      <c r="M47" s="175"/>
    </row>
    <row r="48" spans="2:13" ht="19.5" customHeight="1">
      <c r="B48" s="194"/>
      <c r="C48" s="192"/>
      <c r="D48" s="516">
        <f t="shared" si="0"/>
        <v>1</v>
      </c>
      <c r="E48" s="193"/>
      <c r="F48" s="168"/>
      <c r="G48" s="189"/>
      <c r="H48" s="190"/>
      <c r="I48" s="27">
        <f t="shared" si="1"/>
        <v>1700289</v>
      </c>
      <c r="J48" s="188"/>
      <c r="K48" s="250"/>
      <c r="L48" s="187"/>
      <c r="M48" s="175"/>
    </row>
    <row r="49" spans="2:13" ht="19.5" customHeight="1">
      <c r="B49" s="194"/>
      <c r="C49" s="192"/>
      <c r="D49" s="516">
        <f t="shared" si="0"/>
        <v>1</v>
      </c>
      <c r="E49" s="193"/>
      <c r="F49" s="168"/>
      <c r="G49" s="189"/>
      <c r="H49" s="190"/>
      <c r="I49" s="27">
        <f t="shared" si="1"/>
        <v>1700289</v>
      </c>
      <c r="J49" s="188"/>
      <c r="K49" s="250"/>
      <c r="L49" s="187"/>
      <c r="M49" s="175"/>
    </row>
    <row r="50" spans="2:13" ht="19.5" customHeight="1" thickBot="1">
      <c r="B50" s="481" t="s">
        <v>73</v>
      </c>
      <c r="C50" s="482"/>
      <c r="D50" s="482"/>
      <c r="E50" s="482"/>
      <c r="F50" s="482"/>
      <c r="G50" s="482"/>
      <c r="H50" s="482"/>
      <c r="I50" s="482"/>
      <c r="J50" s="482"/>
      <c r="K50" s="482"/>
      <c r="L50" s="482"/>
      <c r="M50" s="482"/>
    </row>
    <row r="51" spans="2:13" ht="19.5" customHeight="1" thickTop="1">
      <c r="B51" s="499" t="s">
        <v>74</v>
      </c>
      <c r="C51" s="500"/>
      <c r="D51" s="500"/>
      <c r="E51" s="501"/>
      <c r="F51" s="185"/>
      <c r="G51" s="116">
        <f>SUM($G$10:$G$50)</f>
        <v>6620290</v>
      </c>
      <c r="H51" s="28">
        <f>SUM($H$10:$H$50)</f>
        <v>4920001</v>
      </c>
      <c r="I51" s="28">
        <f>G51-H51</f>
        <v>1700289</v>
      </c>
      <c r="J51" s="29"/>
      <c r="K51" s="176"/>
      <c r="L51" s="177"/>
      <c r="M51" s="178"/>
    </row>
    <row r="52" spans="2:13" ht="14.25" customHeight="1">
      <c r="B52" s="32" t="s">
        <v>75</v>
      </c>
      <c r="C52" s="33"/>
      <c r="D52" s="33"/>
      <c r="E52" s="33"/>
      <c r="F52" s="33"/>
      <c r="G52" s="34"/>
      <c r="H52" s="35"/>
      <c r="I52" s="36"/>
      <c r="J52" s="36"/>
      <c r="K52" s="36"/>
    </row>
    <row r="53" spans="2:13" ht="19.149999999999999" customHeight="1">
      <c r="B53" s="37"/>
      <c r="C53" s="37"/>
      <c r="D53" s="37"/>
      <c r="E53" s="37"/>
      <c r="F53" s="37"/>
      <c r="G53" s="37"/>
      <c r="H53" s="37"/>
      <c r="I53" s="37"/>
      <c r="J53" s="37"/>
      <c r="K53" s="37"/>
    </row>
    <row r="54" spans="2:13" ht="19.149999999999999" customHeight="1">
      <c r="B54" s="38" t="s">
        <v>76</v>
      </c>
      <c r="C54" s="37"/>
      <c r="D54" s="37"/>
      <c r="E54" s="37"/>
      <c r="F54" s="37"/>
      <c r="G54" s="37"/>
      <c r="H54" s="37"/>
      <c r="I54" s="37"/>
      <c r="J54" s="37"/>
      <c r="K54" s="37"/>
    </row>
    <row r="55" spans="2:13" ht="19.149999999999999" customHeight="1">
      <c r="B55" s="125" t="s">
        <v>188</v>
      </c>
      <c r="C55" s="37"/>
      <c r="D55" s="37"/>
      <c r="E55" s="37"/>
      <c r="F55" s="37"/>
      <c r="G55" s="37"/>
      <c r="H55" s="37"/>
      <c r="I55" s="37"/>
      <c r="J55" s="37"/>
      <c r="K55" s="37"/>
    </row>
    <row r="56" spans="2:13" ht="19.149999999999999" customHeight="1">
      <c r="B56" s="459" t="s">
        <v>77</v>
      </c>
      <c r="C56" s="460"/>
      <c r="D56" s="519"/>
      <c r="E56" s="517" t="s">
        <v>78</v>
      </c>
      <c r="F56" s="483" t="s">
        <v>79</v>
      </c>
      <c r="G56" s="484"/>
      <c r="H56" s="123"/>
      <c r="I56" s="123"/>
      <c r="J56" s="123"/>
      <c r="K56" s="39" t="s">
        <v>80</v>
      </c>
    </row>
    <row r="57" spans="2:13" ht="19.149999999999999" customHeight="1">
      <c r="B57" s="461" t="s">
        <v>173</v>
      </c>
      <c r="C57" s="462"/>
      <c r="D57" s="520"/>
      <c r="E57" s="518">
        <v>1000000</v>
      </c>
      <c r="F57" s="485" t="s">
        <v>81</v>
      </c>
      <c r="G57" s="486"/>
      <c r="H57" s="486"/>
      <c r="I57" s="486"/>
      <c r="J57" s="487"/>
      <c r="K57" s="196" t="s">
        <v>82</v>
      </c>
    </row>
    <row r="58" spans="2:13" ht="19.149999999999999" customHeight="1">
      <c r="B58" s="461" t="s">
        <v>174</v>
      </c>
      <c r="C58" s="462"/>
      <c r="D58" s="520"/>
      <c r="E58" s="518">
        <v>690000</v>
      </c>
      <c r="F58" s="485" t="s">
        <v>83</v>
      </c>
      <c r="G58" s="486"/>
      <c r="H58" s="486"/>
      <c r="I58" s="486"/>
      <c r="J58" s="487"/>
      <c r="K58" s="196" t="s">
        <v>84</v>
      </c>
    </row>
    <row r="59" spans="2:13" ht="19.149999999999999" customHeight="1">
      <c r="B59" s="461" t="s">
        <v>175</v>
      </c>
      <c r="C59" s="462"/>
      <c r="D59" s="520"/>
      <c r="E59" s="518">
        <v>10000</v>
      </c>
      <c r="F59" s="485" t="s">
        <v>85</v>
      </c>
      <c r="G59" s="486"/>
      <c r="H59" s="486"/>
      <c r="I59" s="486"/>
      <c r="J59" s="487"/>
      <c r="K59" s="196" t="s">
        <v>86</v>
      </c>
    </row>
    <row r="60" spans="2:13" ht="19.149999999999999" customHeight="1">
      <c r="B60" s="463" t="s">
        <v>180</v>
      </c>
      <c r="C60" s="464"/>
      <c r="D60" s="520"/>
      <c r="E60" s="518">
        <v>289</v>
      </c>
      <c r="F60" s="494" t="s">
        <v>87</v>
      </c>
      <c r="G60" s="495"/>
      <c r="H60" s="495"/>
      <c r="I60" s="495"/>
      <c r="J60" s="496"/>
      <c r="K60" s="196" t="s">
        <v>88</v>
      </c>
    </row>
    <row r="61" spans="2:13" ht="19.149999999999999" customHeight="1" thickBot="1">
      <c r="B61" s="465" t="s">
        <v>73</v>
      </c>
      <c r="C61" s="466"/>
      <c r="D61" s="466"/>
      <c r="E61" s="466"/>
      <c r="F61" s="466"/>
      <c r="G61" s="466"/>
      <c r="H61" s="466"/>
      <c r="I61" s="466"/>
      <c r="J61" s="466"/>
      <c r="K61" s="466"/>
      <c r="L61"/>
    </row>
    <row r="62" spans="2:13" ht="25.15" customHeight="1" thickTop="1">
      <c r="B62" s="497" t="s">
        <v>18</v>
      </c>
      <c r="C62" s="498"/>
      <c r="D62" s="522"/>
      <c r="E62" s="521">
        <f>SUM($E$57:$E$61)</f>
        <v>1700289</v>
      </c>
      <c r="F62" s="171"/>
      <c r="G62" s="523"/>
      <c r="H62" s="523"/>
      <c r="I62" s="523"/>
      <c r="J62" s="523"/>
      <c r="K62" s="524"/>
      <c r="L62" s="124"/>
    </row>
    <row r="63" spans="2:13" ht="16.899999999999999" customHeight="1">
      <c r="B63" s="32"/>
      <c r="C63" s="37"/>
      <c r="D63" s="37"/>
      <c r="E63" s="37"/>
      <c r="F63" s="37"/>
      <c r="G63" s="37"/>
      <c r="H63" s="37"/>
      <c r="I63" s="37"/>
      <c r="J63" s="37"/>
      <c r="K63" s="37"/>
    </row>
    <row r="64" spans="2:13" ht="8.4499999999999993" customHeight="1">
      <c r="B64" s="37"/>
      <c r="C64" s="37"/>
      <c r="D64" s="37"/>
      <c r="E64" s="37"/>
      <c r="F64" s="37"/>
      <c r="G64" s="37"/>
      <c r="H64" s="37"/>
      <c r="I64" s="37"/>
      <c r="J64" s="37"/>
      <c r="K64" s="37"/>
    </row>
    <row r="65" spans="2:12" s="84" customFormat="1" ht="18" customHeight="1">
      <c r="B65" s="81"/>
      <c r="C65" s="82"/>
      <c r="D65" s="82"/>
      <c r="E65" s="82"/>
      <c r="F65" s="82"/>
      <c r="G65" s="85"/>
      <c r="H65" s="86"/>
      <c r="I65" s="87"/>
      <c r="J65" s="87"/>
      <c r="K65" s="87"/>
      <c r="L65" s="88"/>
    </row>
    <row r="66" spans="2:12" s="84" customFormat="1" ht="18" customHeight="1">
      <c r="B66" s="89"/>
      <c r="C66" s="89" t="s">
        <v>185</v>
      </c>
      <c r="D66" s="89"/>
      <c r="E66" s="89"/>
      <c r="F66" s="89"/>
      <c r="G66" s="89"/>
      <c r="H66" s="89"/>
      <c r="I66" s="126" t="s">
        <v>189</v>
      </c>
      <c r="J66" s="89"/>
      <c r="L66" s="90"/>
    </row>
    <row r="67" spans="2:12" s="84" customFormat="1" ht="18" customHeight="1">
      <c r="B67" s="115"/>
      <c r="C67" s="91" t="s">
        <v>140</v>
      </c>
      <c r="D67" s="92"/>
      <c r="E67" s="92"/>
      <c r="F67" s="172"/>
      <c r="G67" s="93"/>
      <c r="H67" s="93"/>
      <c r="I67" s="91" t="s">
        <v>173</v>
      </c>
      <c r="J67" s="92"/>
      <c r="K67" s="94"/>
      <c r="L67" s="118"/>
    </row>
    <row r="68" spans="2:12" s="84" customFormat="1" ht="18" customHeight="1">
      <c r="B68" s="115"/>
      <c r="C68" s="91" t="s">
        <v>141</v>
      </c>
      <c r="D68" s="92"/>
      <c r="E68" s="92"/>
      <c r="F68" s="172"/>
      <c r="G68" s="93"/>
      <c r="H68" s="93"/>
      <c r="I68" s="91" t="s">
        <v>174</v>
      </c>
      <c r="J68" s="92"/>
      <c r="K68" s="94"/>
      <c r="L68" s="118"/>
    </row>
    <row r="69" spans="2:12" s="84" customFormat="1" ht="18" customHeight="1">
      <c r="B69" s="115"/>
      <c r="C69" s="91" t="s">
        <v>142</v>
      </c>
      <c r="D69" s="92"/>
      <c r="E69" s="92"/>
      <c r="F69" s="172"/>
      <c r="G69" s="93"/>
      <c r="H69" s="93"/>
      <c r="I69" s="91" t="s">
        <v>175</v>
      </c>
      <c r="J69" s="92"/>
      <c r="K69" s="94"/>
      <c r="L69" s="118"/>
    </row>
    <row r="70" spans="2:12" s="84" customFormat="1" ht="18" customHeight="1">
      <c r="B70" s="115"/>
      <c r="C70" s="95" t="s">
        <v>143</v>
      </c>
      <c r="D70" s="96"/>
      <c r="E70" s="96"/>
      <c r="F70" s="173"/>
      <c r="G70" s="93"/>
      <c r="H70" s="93"/>
      <c r="I70" s="95" t="s">
        <v>176</v>
      </c>
      <c r="J70" s="96"/>
      <c r="K70" s="94"/>
      <c r="L70" s="118"/>
    </row>
    <row r="71" spans="2:12" s="84" customFormat="1" ht="18" customHeight="1">
      <c r="B71" s="115"/>
      <c r="C71" s="95" t="s">
        <v>144</v>
      </c>
      <c r="D71" s="96"/>
      <c r="E71" s="96"/>
      <c r="F71" s="173"/>
      <c r="G71" s="93"/>
      <c r="H71" s="93"/>
      <c r="I71" s="95" t="s">
        <v>177</v>
      </c>
      <c r="J71" s="96"/>
      <c r="K71" s="94"/>
      <c r="L71" s="118"/>
    </row>
    <row r="72" spans="2:12" s="84" customFormat="1" ht="18" customHeight="1">
      <c r="B72" s="115"/>
      <c r="C72" s="95" t="s">
        <v>145</v>
      </c>
      <c r="D72" s="96"/>
      <c r="E72" s="96"/>
      <c r="F72" s="173"/>
      <c r="G72" s="93"/>
      <c r="H72" s="93"/>
      <c r="I72" s="95" t="s">
        <v>178</v>
      </c>
      <c r="J72" s="96"/>
      <c r="K72" s="94"/>
      <c r="L72" s="118"/>
    </row>
    <row r="73" spans="2:12" s="84" customFormat="1" ht="18" customHeight="1">
      <c r="B73" s="115"/>
      <c r="C73" s="95" t="s">
        <v>147</v>
      </c>
      <c r="D73" s="96"/>
      <c r="E73" s="96"/>
      <c r="F73" s="173"/>
      <c r="G73" s="93"/>
      <c r="H73" s="93"/>
      <c r="I73" s="95" t="s">
        <v>179</v>
      </c>
      <c r="J73" s="96"/>
      <c r="K73" s="94"/>
      <c r="L73" s="118"/>
    </row>
    <row r="74" spans="2:12" ht="18" customHeight="1">
      <c r="B74" s="115"/>
      <c r="C74" s="95" t="s">
        <v>149</v>
      </c>
      <c r="D74" s="96"/>
      <c r="E74" s="96"/>
      <c r="F74" s="173"/>
      <c r="G74" s="93"/>
      <c r="H74" s="93"/>
      <c r="I74" s="95" t="s">
        <v>180</v>
      </c>
      <c r="J74" s="96"/>
      <c r="K74" s="94"/>
      <c r="L74" s="118"/>
    </row>
    <row r="75" spans="2:12" ht="18" customHeight="1">
      <c r="B75" s="115"/>
      <c r="C75" s="95" t="s">
        <v>151</v>
      </c>
      <c r="D75" s="96"/>
      <c r="E75" s="96"/>
      <c r="F75" s="173"/>
      <c r="I75" s="97"/>
    </row>
    <row r="76" spans="2:12" ht="18" customHeight="1">
      <c r="B76" s="115"/>
      <c r="C76" s="95" t="s">
        <v>153</v>
      </c>
      <c r="D76" s="96"/>
      <c r="E76" s="96"/>
      <c r="F76" s="173"/>
      <c r="I76" s="97"/>
    </row>
    <row r="77" spans="2:12" ht="18" customHeight="1">
      <c r="B77" s="115"/>
      <c r="C77" s="95" t="s">
        <v>155</v>
      </c>
      <c r="D77" s="96"/>
      <c r="E77" s="96"/>
      <c r="F77" s="173"/>
      <c r="I77" s="97"/>
    </row>
    <row r="78" spans="2:12" ht="18" customHeight="1">
      <c r="B78" s="115"/>
      <c r="C78" s="95" t="s">
        <v>157</v>
      </c>
      <c r="D78" s="96"/>
      <c r="E78" s="96"/>
      <c r="F78" s="173"/>
      <c r="I78" s="97"/>
    </row>
    <row r="79" spans="2:12" ht="18" customHeight="1">
      <c r="B79" s="115"/>
      <c r="C79" s="95" t="s">
        <v>159</v>
      </c>
      <c r="D79" s="96"/>
      <c r="E79" s="96"/>
      <c r="F79" s="173"/>
      <c r="I79" s="97"/>
    </row>
    <row r="80" spans="2:12" ht="18" customHeight="1">
      <c r="B80" s="115"/>
      <c r="C80" s="95" t="s">
        <v>161</v>
      </c>
      <c r="D80" s="96"/>
      <c r="E80" s="96"/>
      <c r="F80" s="173"/>
      <c r="I80" s="97"/>
    </row>
    <row r="81" spans="1:11" ht="18" customHeight="1">
      <c r="B81" s="115"/>
      <c r="C81" s="95" t="s">
        <v>163</v>
      </c>
      <c r="D81" s="96"/>
      <c r="E81" s="96"/>
      <c r="F81" s="173"/>
      <c r="I81" s="97"/>
    </row>
    <row r="82" spans="1:11" ht="18" customHeight="1">
      <c r="B82" s="115"/>
      <c r="C82" s="95" t="s">
        <v>165</v>
      </c>
      <c r="D82" s="96"/>
      <c r="E82" s="96"/>
      <c r="F82" s="173"/>
      <c r="I82" s="97"/>
    </row>
    <row r="83" spans="1:11" ht="18" customHeight="1">
      <c r="B83" s="115"/>
      <c r="C83" s="95" t="s">
        <v>167</v>
      </c>
      <c r="D83" s="96"/>
      <c r="E83" s="96"/>
      <c r="F83" s="173"/>
      <c r="I83" s="97"/>
    </row>
    <row r="84" spans="1:11" ht="18" customHeight="1">
      <c r="B84" s="115"/>
      <c r="C84" s="95" t="s">
        <v>169</v>
      </c>
      <c r="D84" s="96"/>
      <c r="E84" s="96"/>
      <c r="F84" s="173"/>
      <c r="I84" s="97"/>
    </row>
    <row r="85" spans="1:11" ht="18" customHeight="1">
      <c r="B85" s="115"/>
      <c r="C85" s="95" t="s">
        <v>171</v>
      </c>
      <c r="D85" s="96"/>
      <c r="E85" s="96"/>
      <c r="F85" s="173"/>
      <c r="I85" s="97"/>
    </row>
    <row r="86" spans="1:11">
      <c r="B86" s="115"/>
      <c r="C86" s="95" t="s">
        <v>172</v>
      </c>
      <c r="D86" s="96"/>
      <c r="E86" s="96"/>
      <c r="F86" s="173"/>
      <c r="I86" s="97"/>
    </row>
    <row r="87" spans="1:11" s="43" customFormat="1" ht="19.5" customHeight="1" thickBot="1">
      <c r="A87" s="42"/>
      <c r="B87" s="38" t="s">
        <v>190</v>
      </c>
      <c r="C87" s="44"/>
      <c r="D87" s="44"/>
      <c r="E87" s="44"/>
      <c r="F87" s="44"/>
      <c r="G87" s="44"/>
    </row>
    <row r="88" spans="1:11" s="43" customFormat="1" ht="19.5" customHeight="1">
      <c r="A88" s="42"/>
      <c r="B88" s="502" t="s">
        <v>89</v>
      </c>
      <c r="C88" s="503"/>
      <c r="D88" s="45"/>
      <c r="E88" s="507" t="s">
        <v>90</v>
      </c>
      <c r="F88" s="507"/>
      <c r="G88" s="507"/>
      <c r="H88" s="507"/>
      <c r="I88" s="507"/>
      <c r="J88" s="507"/>
      <c r="K88" s="508"/>
    </row>
    <row r="89" spans="1:11" s="43" customFormat="1" ht="19.5" customHeight="1">
      <c r="A89" s="42"/>
      <c r="B89" s="504"/>
      <c r="C89" s="407"/>
      <c r="D89" s="46"/>
      <c r="E89" s="46"/>
      <c r="F89" s="46"/>
      <c r="G89" s="119"/>
      <c r="H89" s="509" t="s">
        <v>91</v>
      </c>
      <c r="I89" s="510"/>
      <c r="J89" s="509" t="s">
        <v>92</v>
      </c>
      <c r="K89" s="511"/>
    </row>
    <row r="90" spans="1:11" s="43" customFormat="1" ht="19.5" customHeight="1" thickBot="1">
      <c r="A90" s="42"/>
      <c r="B90" s="505"/>
      <c r="C90" s="506"/>
      <c r="D90" s="47"/>
      <c r="E90" s="48" t="s">
        <v>93</v>
      </c>
      <c r="F90" s="467" t="s">
        <v>94</v>
      </c>
      <c r="G90" s="468"/>
      <c r="H90" s="48" t="s">
        <v>93</v>
      </c>
      <c r="I90" s="48" t="s">
        <v>94</v>
      </c>
      <c r="J90" s="48" t="s">
        <v>93</v>
      </c>
      <c r="K90" s="49" t="s">
        <v>94</v>
      </c>
    </row>
    <row r="91" spans="1:11" s="43" customFormat="1" ht="19.5" customHeight="1">
      <c r="A91" s="42"/>
      <c r="B91" s="50" t="s">
        <v>95</v>
      </c>
      <c r="C91" s="51" t="s">
        <v>181</v>
      </c>
      <c r="D91" s="52"/>
      <c r="E91" s="184">
        <f>SUMIFS($G$10:$G$50,$C$10:$C$50,C91)</f>
        <v>1800000</v>
      </c>
      <c r="F91" s="469"/>
      <c r="G91" s="470"/>
      <c r="H91" s="53">
        <f>SUMIFS($G$10:$G$50,$C$10:$C$50,C91,$D$10:$D$50,"&gt;=4")</f>
        <v>1800000</v>
      </c>
      <c r="I91" s="54"/>
      <c r="J91" s="55">
        <f>SUMIFS($G$10:$G$50,$C$10:$C$50,C91,$D$10:$D$50,"&lt;=3")</f>
        <v>0</v>
      </c>
      <c r="K91" s="56"/>
    </row>
    <row r="92" spans="1:11" s="43" customFormat="1" ht="19.5" customHeight="1">
      <c r="A92" s="42"/>
      <c r="B92" s="57"/>
      <c r="C92" s="58" t="s">
        <v>183</v>
      </c>
      <c r="D92" s="58"/>
      <c r="E92" s="59">
        <f>SUMIFS($G$10:$G$50,$C$10:$C$50,C92)</f>
        <v>4800000</v>
      </c>
      <c r="F92" s="471"/>
      <c r="G92" s="472"/>
      <c r="H92" s="59">
        <f>SUMIFS($G$10:$G$50,$C$10:$C$50,C92,$D$10:$D$50,"&gt;=4")</f>
        <v>4800000</v>
      </c>
      <c r="I92" s="60"/>
      <c r="J92" s="61">
        <f>SUMIFS($G$10:$G$50,$C$10:$C$50,C92,$D$10:$D$50,"&lt;=3")</f>
        <v>0</v>
      </c>
      <c r="K92" s="62"/>
    </row>
    <row r="93" spans="1:11" s="43" customFormat="1" ht="19.5" customHeight="1" thickBot="1">
      <c r="A93" s="42"/>
      <c r="B93" s="63"/>
      <c r="C93" s="64" t="s">
        <v>184</v>
      </c>
      <c r="D93" s="65"/>
      <c r="E93" s="66">
        <f>SUMIFS($G$10:$G$50,$C$10:$C$50,C93)</f>
        <v>20290</v>
      </c>
      <c r="F93" s="471"/>
      <c r="G93" s="472"/>
      <c r="H93" s="66">
        <f>SUMIFS($G$10:$G$50,$C$10:$C$50,C93,$D$10:$D$50,"&gt;=4")</f>
        <v>20170</v>
      </c>
      <c r="I93" s="67"/>
      <c r="J93" s="68">
        <f>SUMIFS($G$10:$G$50,$C$10:$C$50,C93,$D$10:$D$50,"&lt;=3")</f>
        <v>120</v>
      </c>
      <c r="K93" s="69"/>
    </row>
    <row r="94" spans="1:11" s="43" customFormat="1" ht="19.5" customHeight="1">
      <c r="A94" s="42"/>
      <c r="B94" s="50" t="s">
        <v>59</v>
      </c>
      <c r="C94" s="51" t="s">
        <v>143</v>
      </c>
      <c r="D94" s="51"/>
      <c r="E94" s="54"/>
      <c r="F94" s="473">
        <f t="shared" ref="F94:F110" si="2">SUMIFS($H$10:$H$50,$C$10:$C$50,C94)</f>
        <v>2750000</v>
      </c>
      <c r="G94" s="474"/>
      <c r="H94" s="54"/>
      <c r="I94" s="70">
        <f>SUMIFS($H$10:$H$50,$C$10:$C$50,C94,$D$10:$D$50,"&gt;=4")</f>
        <v>2600000</v>
      </c>
      <c r="J94" s="54"/>
      <c r="K94" s="71">
        <f>SUMIFS($H$10:$H$50,$C$10:$C$50,C94,$D$10:$D$50,"&lt;=3")</f>
        <v>150000</v>
      </c>
    </row>
    <row r="95" spans="1:11" s="43" customFormat="1" ht="19.5" customHeight="1" thickBot="1">
      <c r="A95" s="42"/>
      <c r="B95" s="63"/>
      <c r="C95" s="64" t="s">
        <v>144</v>
      </c>
      <c r="D95" s="64"/>
      <c r="E95" s="67"/>
      <c r="F95" s="475">
        <f t="shared" si="2"/>
        <v>100000</v>
      </c>
      <c r="G95" s="476"/>
      <c r="H95" s="67"/>
      <c r="I95" s="72">
        <f>SUMIFS($H$10:$H$50,$C$10:$C$50,C95,$D$10:$D$50,"&gt;=4")</f>
        <v>100000</v>
      </c>
      <c r="J95" s="67"/>
      <c r="K95" s="73">
        <f>SUMIFS($H$10:$H$50,$C$10:$C$50,C95,$D$10:$D$50,"&lt;=3")</f>
        <v>0</v>
      </c>
    </row>
    <row r="96" spans="1:11" s="43" customFormat="1" ht="19.5" customHeight="1">
      <c r="A96" s="42"/>
      <c r="B96" s="50" t="s">
        <v>96</v>
      </c>
      <c r="C96" s="51" t="s">
        <v>145</v>
      </c>
      <c r="D96" s="51"/>
      <c r="E96" s="54"/>
      <c r="F96" s="473">
        <f t="shared" si="2"/>
        <v>120000</v>
      </c>
      <c r="G96" s="474"/>
      <c r="H96" s="54"/>
      <c r="I96" s="74">
        <f>SUMIFS($H$10:$H$50,$C$10:$C$50,C96,$D$10:$D$50,"&gt;=4")</f>
        <v>120000</v>
      </c>
      <c r="J96" s="54"/>
      <c r="K96" s="75">
        <f>SUMIFS($H$10:$H$50,$C$10:$C$50,C96,$D$10:$D$50,"&lt;=3")</f>
        <v>0</v>
      </c>
    </row>
    <row r="97" spans="1:15" s="43" customFormat="1" ht="19.5" customHeight="1">
      <c r="A97" s="42"/>
      <c r="B97" s="57"/>
      <c r="C97" s="58" t="s">
        <v>146</v>
      </c>
      <c r="D97" s="58"/>
      <c r="E97" s="60"/>
      <c r="F97" s="477">
        <f t="shared" si="2"/>
        <v>255000</v>
      </c>
      <c r="G97" s="478"/>
      <c r="H97" s="60"/>
      <c r="I97" s="59">
        <f>SUMIFS($H$10:$H$50,$C$10:$C$50,C97,$D$10:$D$50,"&gt;=4")</f>
        <v>5000</v>
      </c>
      <c r="J97" s="60"/>
      <c r="K97" s="76">
        <f>SUMIFS($H$10:$H$50,$C$10:$C$50,C97,$D$10:$D$50,"&lt;=3")</f>
        <v>250000</v>
      </c>
    </row>
    <row r="98" spans="1:15" s="43" customFormat="1" ht="19.5" customHeight="1">
      <c r="A98" s="42"/>
      <c r="B98" s="57"/>
      <c r="C98" s="58" t="s">
        <v>148</v>
      </c>
      <c r="D98" s="58"/>
      <c r="E98" s="60"/>
      <c r="F98" s="477">
        <f t="shared" si="2"/>
        <v>120000</v>
      </c>
      <c r="G98" s="478"/>
      <c r="H98" s="60"/>
      <c r="I98" s="59">
        <f>SUMIFS($H$10:$H$50,$C$10:$C$50,C98,$D$10:$D$50,"&gt;=4")</f>
        <v>80000</v>
      </c>
      <c r="J98" s="60"/>
      <c r="K98" s="76">
        <f t="shared" ref="K98:K109" si="3">SUMIFS($H$10:$H$50,$C$10:$C$50,C98,$D$10:$D$50,"&lt;=3")</f>
        <v>40000</v>
      </c>
    </row>
    <row r="99" spans="1:15" s="43" customFormat="1" ht="19.5" customHeight="1">
      <c r="A99" s="42"/>
      <c r="B99" s="57"/>
      <c r="C99" s="58" t="s">
        <v>150</v>
      </c>
      <c r="D99" s="58"/>
      <c r="E99" s="60"/>
      <c r="F99" s="477">
        <f t="shared" si="2"/>
        <v>370000</v>
      </c>
      <c r="G99" s="478"/>
      <c r="H99" s="60"/>
      <c r="I99" s="59">
        <f t="shared" ref="I99:I109" si="4">SUMIFS($H$10:$H$50,$C$10:$C$50,C99,$D$10:$D$50,"&gt;=4")</f>
        <v>170000</v>
      </c>
      <c r="J99" s="60"/>
      <c r="K99" s="76">
        <f t="shared" si="3"/>
        <v>200000</v>
      </c>
    </row>
    <row r="100" spans="1:15" s="43" customFormat="1" ht="19.5" customHeight="1">
      <c r="A100" s="42"/>
      <c r="B100" s="57"/>
      <c r="C100" s="58" t="s">
        <v>152</v>
      </c>
      <c r="D100" s="58"/>
      <c r="E100" s="60"/>
      <c r="F100" s="477">
        <f t="shared" si="2"/>
        <v>400000</v>
      </c>
      <c r="G100" s="478"/>
      <c r="H100" s="60"/>
      <c r="I100" s="59">
        <f t="shared" si="4"/>
        <v>400000</v>
      </c>
      <c r="J100" s="60"/>
      <c r="K100" s="76">
        <f t="shared" si="3"/>
        <v>0</v>
      </c>
    </row>
    <row r="101" spans="1:15" s="43" customFormat="1" ht="19.5" customHeight="1">
      <c r="A101" s="42"/>
      <c r="B101" s="57"/>
      <c r="C101" s="58" t="s">
        <v>154</v>
      </c>
      <c r="D101" s="58"/>
      <c r="E101" s="60"/>
      <c r="F101" s="477">
        <f t="shared" si="2"/>
        <v>0</v>
      </c>
      <c r="G101" s="478"/>
      <c r="H101" s="60"/>
      <c r="I101" s="59">
        <f t="shared" si="4"/>
        <v>0</v>
      </c>
      <c r="J101" s="60"/>
      <c r="K101" s="76">
        <f t="shared" si="3"/>
        <v>0</v>
      </c>
    </row>
    <row r="102" spans="1:15" s="43" customFormat="1" ht="19.5" customHeight="1">
      <c r="A102" s="42"/>
      <c r="B102" s="57"/>
      <c r="C102" s="58" t="s">
        <v>156</v>
      </c>
      <c r="D102" s="58"/>
      <c r="E102" s="60"/>
      <c r="F102" s="477">
        <f t="shared" si="2"/>
        <v>200000</v>
      </c>
      <c r="G102" s="478"/>
      <c r="H102" s="60"/>
      <c r="I102" s="59">
        <f t="shared" si="4"/>
        <v>100000</v>
      </c>
      <c r="J102" s="60"/>
      <c r="K102" s="76">
        <f t="shared" si="3"/>
        <v>100000</v>
      </c>
    </row>
    <row r="103" spans="1:15" s="43" customFormat="1" ht="19.5" customHeight="1">
      <c r="A103" s="42"/>
      <c r="B103" s="57"/>
      <c r="C103" s="58" t="s">
        <v>158</v>
      </c>
      <c r="D103" s="58"/>
      <c r="E103" s="60"/>
      <c r="F103" s="477">
        <f t="shared" si="2"/>
        <v>330000</v>
      </c>
      <c r="G103" s="478"/>
      <c r="H103" s="60"/>
      <c r="I103" s="59">
        <f t="shared" si="4"/>
        <v>330000</v>
      </c>
      <c r="J103" s="60"/>
      <c r="K103" s="76">
        <f t="shared" si="3"/>
        <v>0</v>
      </c>
    </row>
    <row r="104" spans="1:15" s="43" customFormat="1" ht="19.5" customHeight="1">
      <c r="A104" s="42"/>
      <c r="B104" s="57"/>
      <c r="C104" s="58" t="s">
        <v>160</v>
      </c>
      <c r="D104" s="58"/>
      <c r="E104" s="60"/>
      <c r="F104" s="477">
        <f t="shared" si="2"/>
        <v>0</v>
      </c>
      <c r="G104" s="478"/>
      <c r="H104" s="60"/>
      <c r="I104" s="59">
        <f>SUMIFS($H$10:$H$50,$C$10:$C$50,C104,$D$10:$D$50,"&gt;=4")</f>
        <v>0</v>
      </c>
      <c r="J104" s="60"/>
      <c r="K104" s="76">
        <f t="shared" si="3"/>
        <v>0</v>
      </c>
    </row>
    <row r="105" spans="1:15" s="43" customFormat="1" ht="19.5" customHeight="1">
      <c r="A105" s="42"/>
      <c r="B105" s="57"/>
      <c r="C105" s="58" t="s">
        <v>162</v>
      </c>
      <c r="D105" s="58"/>
      <c r="E105" s="60"/>
      <c r="F105" s="477">
        <f t="shared" si="2"/>
        <v>100001</v>
      </c>
      <c r="G105" s="478"/>
      <c r="H105" s="60"/>
      <c r="I105" s="59">
        <f t="shared" si="4"/>
        <v>0</v>
      </c>
      <c r="J105" s="60"/>
      <c r="K105" s="76">
        <f t="shared" si="3"/>
        <v>100001</v>
      </c>
    </row>
    <row r="106" spans="1:15" s="43" customFormat="1" ht="19.5" customHeight="1">
      <c r="A106" s="42"/>
      <c r="B106" s="57"/>
      <c r="C106" s="58" t="s">
        <v>164</v>
      </c>
      <c r="D106" s="58"/>
      <c r="E106" s="60"/>
      <c r="F106" s="477">
        <f t="shared" si="2"/>
        <v>0</v>
      </c>
      <c r="G106" s="478"/>
      <c r="H106" s="60"/>
      <c r="I106" s="59">
        <f t="shared" si="4"/>
        <v>0</v>
      </c>
      <c r="J106" s="60"/>
      <c r="K106" s="76">
        <f t="shared" si="3"/>
        <v>0</v>
      </c>
    </row>
    <row r="107" spans="1:15" s="43" customFormat="1" ht="19.5" customHeight="1">
      <c r="A107" s="42"/>
      <c r="B107" s="57"/>
      <c r="C107" s="58" t="s">
        <v>166</v>
      </c>
      <c r="D107" s="58"/>
      <c r="E107" s="60"/>
      <c r="F107" s="477">
        <f t="shared" si="2"/>
        <v>2000</v>
      </c>
      <c r="G107" s="478"/>
      <c r="H107" s="60"/>
      <c r="I107" s="59">
        <f t="shared" si="4"/>
        <v>0</v>
      </c>
      <c r="J107" s="60"/>
      <c r="K107" s="76">
        <f t="shared" si="3"/>
        <v>2000</v>
      </c>
    </row>
    <row r="108" spans="1:15" s="43" customFormat="1" ht="19.5" customHeight="1">
      <c r="A108" s="42"/>
      <c r="B108" s="57"/>
      <c r="C108" s="58" t="s">
        <v>168</v>
      </c>
      <c r="D108" s="58"/>
      <c r="E108" s="60"/>
      <c r="F108" s="477">
        <f t="shared" si="2"/>
        <v>50000</v>
      </c>
      <c r="G108" s="478"/>
      <c r="H108" s="60"/>
      <c r="I108" s="59">
        <f t="shared" si="4"/>
        <v>0</v>
      </c>
      <c r="J108" s="60"/>
      <c r="K108" s="76">
        <f t="shared" si="3"/>
        <v>50000</v>
      </c>
    </row>
    <row r="109" spans="1:15" s="43" customFormat="1" ht="19.5" customHeight="1">
      <c r="A109" s="42"/>
      <c r="B109" s="57"/>
      <c r="C109" s="58" t="s">
        <v>170</v>
      </c>
      <c r="D109" s="58"/>
      <c r="E109" s="60"/>
      <c r="F109" s="477">
        <f t="shared" si="2"/>
        <v>100000</v>
      </c>
      <c r="G109" s="478"/>
      <c r="H109" s="60"/>
      <c r="I109" s="59">
        <f t="shared" si="4"/>
        <v>0</v>
      </c>
      <c r="J109" s="60"/>
      <c r="K109" s="76">
        <f t="shared" si="3"/>
        <v>100000</v>
      </c>
    </row>
    <row r="110" spans="1:15" s="43" customFormat="1" ht="19.5" customHeight="1" thickBot="1">
      <c r="A110" s="42"/>
      <c r="B110" s="63"/>
      <c r="C110" s="64" t="s">
        <v>172</v>
      </c>
      <c r="D110" s="64"/>
      <c r="E110" s="67"/>
      <c r="F110" s="475">
        <f t="shared" si="2"/>
        <v>23000</v>
      </c>
      <c r="G110" s="476"/>
      <c r="H110" s="67"/>
      <c r="I110" s="72">
        <f>SUMIFS($H$10:$H$50,$C$10:$C$50,C110,$D$10:$D$50,"&gt;=4")</f>
        <v>0</v>
      </c>
      <c r="J110" s="67"/>
      <c r="K110" s="73">
        <f>SUMIFS($H$10:$H$50,$C$10:$C$50,C110,$D$10:$D$50,"&lt;=3")</f>
        <v>23000</v>
      </c>
    </row>
    <row r="111" spans="1:15" s="43" customFormat="1" ht="19.5" customHeight="1" thickBot="1">
      <c r="A111" s="42"/>
      <c r="B111" s="63" t="s">
        <v>97</v>
      </c>
      <c r="C111" s="65" t="s">
        <v>98</v>
      </c>
      <c r="D111" s="65"/>
      <c r="E111" s="77"/>
      <c r="F111" s="490">
        <f>'金銭出納簿（今年度）（参考）'!$I$51</f>
        <v>1700289</v>
      </c>
      <c r="G111" s="491"/>
      <c r="H111" s="77"/>
      <c r="I111" s="186"/>
      <c r="J111" s="77"/>
      <c r="K111" s="120">
        <f>'金銭出納簿（今年度）（参考）'!$I$51</f>
        <v>1700289</v>
      </c>
    </row>
    <row r="112" spans="1:15" s="43" customFormat="1" ht="24.6" customHeight="1" thickBot="1">
      <c r="A112" s="42"/>
      <c r="B112" s="457" t="s">
        <v>99</v>
      </c>
      <c r="C112" s="458"/>
      <c r="D112" s="78"/>
      <c r="E112" s="79">
        <f>SUM(E91:E93)</f>
        <v>6620290</v>
      </c>
      <c r="F112" s="479">
        <f>SUM(F94:G111)</f>
        <v>6620290</v>
      </c>
      <c r="G112" s="480"/>
      <c r="H112" s="79">
        <f>SUM(H91:H93)</f>
        <v>6620170</v>
      </c>
      <c r="I112" s="79">
        <f>SUM(I94:I111)</f>
        <v>3905000</v>
      </c>
      <c r="J112" s="79">
        <f>SUM(J91:J93)</f>
        <v>120</v>
      </c>
      <c r="K112" s="121">
        <f>SUM(K94:K111)</f>
        <v>2715290</v>
      </c>
      <c r="N112" s="42"/>
      <c r="O112" s="80"/>
    </row>
    <row r="113" spans="2:12" ht="18.75">
      <c r="B113" s="81"/>
      <c r="C113" s="82"/>
      <c r="D113" s="82"/>
      <c r="E113" s="82"/>
      <c r="F113" s="82"/>
      <c r="G113" s="83"/>
      <c r="H113" s="43"/>
      <c r="I113" s="43"/>
      <c r="J113" s="43"/>
      <c r="K113" s="43"/>
      <c r="L113" s="43"/>
    </row>
  </sheetData>
  <autoFilter ref="B9:M52" xr:uid="{4E7E6FB3-EF99-4BC4-BB38-54ADD7F3CCB3}"/>
  <mergeCells count="47">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4"/>
  <dataValidations count="6">
    <dataValidation type="list" allowBlank="1" showInputMessage="1" showErrorMessage="1" sqref="C10:C49" xr:uid="{E41F9CB1-991D-4AA3-9E35-31725EF77B7B}">
      <formula1>$C$67:$C$86</formula1>
    </dataValidation>
    <dataValidation imeMode="off" allowBlank="1" showInputMessage="1" showErrorMessage="1" sqref="J10:K49 B61 G10:H49 B10:B50"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2" fitToHeight="0" orientation="landscape" r:id="rId1"/>
  <headerFooter alignWithMargins="0"/>
  <rowBreaks count="1" manualBreakCount="1">
    <brk id="6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Normal="100" zoomScaleSheetLayoutView="100" workbookViewId="0">
      <selection activeCell="B3" sqref="B3"/>
    </sheetView>
  </sheetViews>
  <sheetFormatPr defaultColWidth="9" defaultRowHeight="16.5"/>
  <cols>
    <col min="1" max="1" width="1.25" style="26" customWidth="1"/>
    <col min="2" max="2" width="16.375" style="26" customWidth="1"/>
    <col min="3" max="3" width="20.5" style="26" customWidth="1"/>
    <col min="4" max="4" width="6.625" style="26" customWidth="1"/>
    <col min="5" max="5" width="28.5" style="26" customWidth="1"/>
    <col min="6" max="6" width="7.75" style="26" customWidth="1"/>
    <col min="7" max="12" width="20.5" style="26" customWidth="1"/>
    <col min="13" max="13" width="10.875" style="26" customWidth="1"/>
    <col min="14" max="23" width="2.875" style="26" customWidth="1"/>
    <col min="24" max="16384" width="9" style="26"/>
  </cols>
  <sheetData>
    <row r="1" spans="2:14" s="23" customFormat="1" ht="17.25" customHeight="1">
      <c r="B1" s="21" t="s">
        <v>203</v>
      </c>
      <c r="D1" s="535"/>
      <c r="E1" s="535"/>
      <c r="F1" s="535"/>
      <c r="G1" s="535"/>
      <c r="H1" s="535"/>
      <c r="I1" s="536"/>
      <c r="J1" s="536"/>
      <c r="K1" s="537"/>
      <c r="L1" s="536"/>
    </row>
    <row r="2" spans="2:14" s="23" customFormat="1" ht="17.25" customHeight="1">
      <c r="B2" s="21"/>
      <c r="C2" s="22"/>
      <c r="D2" s="22"/>
      <c r="E2" s="22"/>
      <c r="F2" s="22"/>
      <c r="G2" s="22"/>
      <c r="H2" s="22"/>
      <c r="K2" s="24"/>
    </row>
    <row r="3" spans="2:14" s="23" customFormat="1" ht="17.25" customHeight="1">
      <c r="B3" s="534" t="s">
        <v>470</v>
      </c>
      <c r="C3" s="538"/>
      <c r="D3" s="539"/>
      <c r="E3" s="539"/>
      <c r="F3" s="117"/>
      <c r="G3" s="195"/>
      <c r="H3" s="25" t="s">
        <v>36</v>
      </c>
      <c r="I3" s="25"/>
      <c r="K3" s="24"/>
    </row>
    <row r="4" spans="2:14" s="23" customFormat="1" ht="18.75" customHeight="1">
      <c r="C4" s="117"/>
      <c r="D4" s="117"/>
      <c r="E4" s="117"/>
      <c r="F4" s="117"/>
      <c r="G4" s="489" t="s">
        <v>224</v>
      </c>
      <c r="H4" s="489"/>
      <c r="I4" s="489"/>
      <c r="K4" s="24" t="s">
        <v>37</v>
      </c>
      <c r="L4" s="110" t="str">
        <f>はじめに!D5</f>
        <v>あいうえお集落協定</v>
      </c>
    </row>
    <row r="5" spans="2:14" s="23" customFormat="1" ht="18.75" customHeight="1">
      <c r="B5" s="161" t="s">
        <v>139</v>
      </c>
      <c r="C5" s="117"/>
      <c r="D5" s="117"/>
      <c r="E5" s="117"/>
      <c r="F5" s="117"/>
      <c r="G5" s="25"/>
      <c r="H5" s="25"/>
      <c r="K5" s="24"/>
      <c r="L5" s="122"/>
    </row>
    <row r="6" spans="2:14" s="23" customFormat="1" ht="27" customHeight="1">
      <c r="B6" s="492" t="s">
        <v>213</v>
      </c>
      <c r="C6" s="492"/>
      <c r="D6" s="492"/>
      <c r="E6" s="492"/>
      <c r="F6" s="492"/>
      <c r="G6" s="492"/>
      <c r="H6" s="492"/>
      <c r="I6" s="492"/>
      <c r="J6" s="492"/>
      <c r="K6" s="492"/>
      <c r="L6" s="492"/>
      <c r="M6" s="492"/>
      <c r="N6" s="492"/>
    </row>
    <row r="7" spans="2:14" s="23" customFormat="1" ht="32.450000000000003" customHeight="1">
      <c r="B7" s="492" t="s">
        <v>214</v>
      </c>
      <c r="C7" s="492"/>
      <c r="D7" s="492"/>
      <c r="E7" s="492"/>
      <c r="F7" s="492"/>
      <c r="G7" s="492"/>
      <c r="H7" s="492"/>
      <c r="I7" s="492"/>
      <c r="J7" s="492"/>
      <c r="K7" s="492"/>
      <c r="L7" s="492"/>
      <c r="M7" s="492"/>
      <c r="N7" s="492"/>
    </row>
    <row r="8" spans="2:14" s="23" customFormat="1" ht="28.5" customHeight="1">
      <c r="B8" s="493" t="s">
        <v>137</v>
      </c>
      <c r="C8" s="493"/>
      <c r="D8" s="493"/>
      <c r="E8" s="493"/>
      <c r="F8" s="493"/>
      <c r="G8" s="493"/>
      <c r="H8" s="493"/>
      <c r="I8" s="493"/>
      <c r="J8" s="493"/>
      <c r="K8" s="493"/>
      <c r="L8" s="493"/>
      <c r="M8" s="493"/>
      <c r="N8" s="493"/>
    </row>
    <row r="9" spans="2:14" ht="23.45" customHeight="1">
      <c r="B9" s="162" t="s">
        <v>38</v>
      </c>
      <c r="C9" s="162" t="s">
        <v>182</v>
      </c>
      <c r="D9" s="162" t="s">
        <v>39</v>
      </c>
      <c r="E9" s="163" t="s">
        <v>186</v>
      </c>
      <c r="F9" s="112" t="s">
        <v>35</v>
      </c>
      <c r="G9" s="164" t="s">
        <v>40</v>
      </c>
      <c r="H9" s="165" t="s">
        <v>41</v>
      </c>
      <c r="I9" s="165" t="s">
        <v>42</v>
      </c>
      <c r="J9" s="162" t="s">
        <v>43</v>
      </c>
      <c r="K9" s="162" t="s">
        <v>187</v>
      </c>
      <c r="L9" s="166" t="s">
        <v>34</v>
      </c>
      <c r="M9" s="174" t="s">
        <v>138</v>
      </c>
    </row>
    <row r="10" spans="2:14" ht="38.450000000000003" customHeight="1">
      <c r="B10" s="191">
        <v>44287</v>
      </c>
      <c r="C10" s="192" t="s">
        <v>140</v>
      </c>
      <c r="D10" s="516">
        <f>MONTH(B10)</f>
        <v>4</v>
      </c>
      <c r="E10" s="193" t="s">
        <v>44</v>
      </c>
      <c r="F10" s="167"/>
      <c r="G10" s="189">
        <v>1800000</v>
      </c>
      <c r="H10" s="190">
        <v>0</v>
      </c>
      <c r="I10" s="27">
        <f>G10-H10</f>
        <v>1800000</v>
      </c>
      <c r="J10" s="188"/>
      <c r="K10" s="250"/>
      <c r="L10" s="187" t="s">
        <v>45</v>
      </c>
      <c r="M10" s="175"/>
    </row>
    <row r="11" spans="2:14" ht="19.149999999999999" customHeight="1">
      <c r="B11" s="191">
        <v>44287</v>
      </c>
      <c r="C11" s="192" t="s">
        <v>142</v>
      </c>
      <c r="D11" s="516">
        <f t="shared" ref="D11:D49" si="0">MONTH(B11)</f>
        <v>4</v>
      </c>
      <c r="E11" s="193" t="s">
        <v>46</v>
      </c>
      <c r="F11" s="168"/>
      <c r="G11" s="189">
        <v>130</v>
      </c>
      <c r="H11" s="190">
        <v>0</v>
      </c>
      <c r="I11" s="27">
        <f>I10+$G11-$H11</f>
        <v>1800130</v>
      </c>
      <c r="J11" s="188"/>
      <c r="K11" s="250"/>
      <c r="L11" s="187"/>
      <c r="M11" s="175"/>
    </row>
    <row r="12" spans="2:14" ht="19.149999999999999" customHeight="1">
      <c r="B12" s="194">
        <v>44301</v>
      </c>
      <c r="C12" s="192" t="s">
        <v>146</v>
      </c>
      <c r="D12" s="516">
        <f t="shared" si="0"/>
        <v>4</v>
      </c>
      <c r="E12" s="193" t="s">
        <v>47</v>
      </c>
      <c r="F12" s="169"/>
      <c r="G12" s="189"/>
      <c r="H12" s="190">
        <v>5000</v>
      </c>
      <c r="I12" s="27">
        <f t="shared" ref="I12:I49" si="1">I11+$G12-$H12</f>
        <v>1795130</v>
      </c>
      <c r="J12" s="188"/>
      <c r="K12" s="250"/>
      <c r="L12" s="187"/>
      <c r="M12" s="175"/>
    </row>
    <row r="13" spans="2:14" ht="19.5" customHeight="1">
      <c r="B13" s="191">
        <v>44319</v>
      </c>
      <c r="C13" s="192" t="s">
        <v>158</v>
      </c>
      <c r="D13" s="516">
        <f t="shared" si="0"/>
        <v>5</v>
      </c>
      <c r="E13" s="193" t="s">
        <v>48</v>
      </c>
      <c r="F13" s="168"/>
      <c r="G13" s="189"/>
      <c r="H13" s="190">
        <v>30000</v>
      </c>
      <c r="I13" s="27">
        <f t="shared" si="1"/>
        <v>1765130</v>
      </c>
      <c r="J13" s="188">
        <v>1</v>
      </c>
      <c r="K13" s="250"/>
      <c r="L13" s="187"/>
      <c r="M13" s="175"/>
    </row>
    <row r="14" spans="2:14" ht="36.6" customHeight="1">
      <c r="B14" s="194">
        <v>44350</v>
      </c>
      <c r="C14" s="192" t="s">
        <v>158</v>
      </c>
      <c r="D14" s="516">
        <f t="shared" si="0"/>
        <v>6</v>
      </c>
      <c r="E14" s="193" t="s">
        <v>49</v>
      </c>
      <c r="F14" s="168"/>
      <c r="G14" s="189"/>
      <c r="H14" s="190">
        <v>300000</v>
      </c>
      <c r="I14" s="27">
        <f t="shared" si="1"/>
        <v>1465130</v>
      </c>
      <c r="J14" s="188">
        <v>2</v>
      </c>
      <c r="K14" s="250"/>
      <c r="L14" s="187" t="s">
        <v>50</v>
      </c>
      <c r="M14" s="175"/>
    </row>
    <row r="15" spans="2:14" ht="19.5" customHeight="1">
      <c r="B15" s="194">
        <v>44354</v>
      </c>
      <c r="C15" s="192" t="s">
        <v>148</v>
      </c>
      <c r="D15" s="516">
        <f t="shared" si="0"/>
        <v>6</v>
      </c>
      <c r="E15" s="193" t="s">
        <v>51</v>
      </c>
      <c r="F15" s="168"/>
      <c r="G15" s="189"/>
      <c r="H15" s="190">
        <v>60000</v>
      </c>
      <c r="I15" s="27">
        <f t="shared" si="1"/>
        <v>1405130</v>
      </c>
      <c r="J15" s="188">
        <v>3</v>
      </c>
      <c r="K15" s="250"/>
      <c r="L15" s="187"/>
      <c r="M15" s="175"/>
    </row>
    <row r="16" spans="2:14" ht="19.5" customHeight="1">
      <c r="B16" s="194">
        <v>44378</v>
      </c>
      <c r="C16" s="192" t="s">
        <v>145</v>
      </c>
      <c r="D16" s="516">
        <f t="shared" si="0"/>
        <v>7</v>
      </c>
      <c r="E16" s="193" t="s">
        <v>21</v>
      </c>
      <c r="F16" s="170"/>
      <c r="G16" s="189"/>
      <c r="H16" s="190">
        <v>60000</v>
      </c>
      <c r="I16" s="27">
        <f t="shared" si="1"/>
        <v>1345130</v>
      </c>
      <c r="J16" s="188">
        <v>4</v>
      </c>
      <c r="K16" s="250"/>
      <c r="L16" s="187"/>
      <c r="M16" s="175"/>
    </row>
    <row r="17" spans="2:13" ht="19.5" customHeight="1">
      <c r="B17" s="194">
        <v>44411</v>
      </c>
      <c r="C17" s="192" t="s">
        <v>156</v>
      </c>
      <c r="D17" s="516">
        <f t="shared" si="0"/>
        <v>8</v>
      </c>
      <c r="E17" s="193" t="s">
        <v>52</v>
      </c>
      <c r="F17" s="168"/>
      <c r="G17" s="189"/>
      <c r="H17" s="190">
        <v>100000</v>
      </c>
      <c r="I17" s="27">
        <f t="shared" si="1"/>
        <v>1245130</v>
      </c>
      <c r="J17" s="188">
        <v>5</v>
      </c>
      <c r="K17" s="250"/>
      <c r="L17" s="187"/>
      <c r="M17" s="175"/>
    </row>
    <row r="18" spans="2:13" ht="19.5" customHeight="1">
      <c r="B18" s="194">
        <v>44416</v>
      </c>
      <c r="C18" s="192" t="s">
        <v>150</v>
      </c>
      <c r="D18" s="516">
        <f t="shared" si="0"/>
        <v>8</v>
      </c>
      <c r="E18" s="193" t="s">
        <v>53</v>
      </c>
      <c r="F18" s="168"/>
      <c r="G18" s="189"/>
      <c r="H18" s="190">
        <v>50000</v>
      </c>
      <c r="I18" s="27">
        <f t="shared" si="1"/>
        <v>1195130</v>
      </c>
      <c r="J18" s="188">
        <v>6</v>
      </c>
      <c r="K18" s="250"/>
      <c r="L18" s="187"/>
      <c r="M18" s="175"/>
    </row>
    <row r="19" spans="2:13" ht="19.5" customHeight="1">
      <c r="B19" s="194">
        <v>44440</v>
      </c>
      <c r="C19" s="192" t="s">
        <v>150</v>
      </c>
      <c r="D19" s="516">
        <f t="shared" si="0"/>
        <v>9</v>
      </c>
      <c r="E19" s="193" t="s">
        <v>54</v>
      </c>
      <c r="F19" s="168"/>
      <c r="G19" s="189"/>
      <c r="H19" s="190">
        <v>120000</v>
      </c>
      <c r="I19" s="27">
        <f t="shared" si="1"/>
        <v>1075130</v>
      </c>
      <c r="J19" s="188">
        <v>7</v>
      </c>
      <c r="K19" s="250"/>
      <c r="L19" s="187"/>
      <c r="M19" s="175"/>
    </row>
    <row r="20" spans="2:13" ht="19.5" customHeight="1">
      <c r="B20" s="194">
        <v>44454</v>
      </c>
      <c r="C20" s="192" t="s">
        <v>142</v>
      </c>
      <c r="D20" s="516">
        <f t="shared" si="0"/>
        <v>9</v>
      </c>
      <c r="E20" s="193" t="s">
        <v>51</v>
      </c>
      <c r="F20" s="168"/>
      <c r="G20" s="189">
        <v>20000</v>
      </c>
      <c r="H20" s="190"/>
      <c r="I20" s="27">
        <f t="shared" si="1"/>
        <v>1095130</v>
      </c>
      <c r="J20" s="188">
        <v>8</v>
      </c>
      <c r="K20" s="250"/>
      <c r="L20" s="187"/>
      <c r="M20" s="175"/>
    </row>
    <row r="21" spans="2:13" ht="19.5" customHeight="1">
      <c r="B21" s="194">
        <v>44464</v>
      </c>
      <c r="C21" s="192" t="s">
        <v>152</v>
      </c>
      <c r="D21" s="516">
        <f t="shared" si="0"/>
        <v>9</v>
      </c>
      <c r="E21" s="193" t="s">
        <v>55</v>
      </c>
      <c r="F21" s="168"/>
      <c r="G21" s="189"/>
      <c r="H21" s="190">
        <v>400000</v>
      </c>
      <c r="I21" s="27">
        <f t="shared" si="1"/>
        <v>695130</v>
      </c>
      <c r="J21" s="188" t="s">
        <v>56</v>
      </c>
      <c r="K21" s="250"/>
      <c r="L21" s="187"/>
      <c r="M21" s="175"/>
    </row>
    <row r="22" spans="2:13" ht="19.5" customHeight="1">
      <c r="B22" s="194">
        <v>44470</v>
      </c>
      <c r="C22" s="192" t="s">
        <v>142</v>
      </c>
      <c r="D22" s="516">
        <f t="shared" si="0"/>
        <v>10</v>
      </c>
      <c r="E22" s="193" t="s">
        <v>46</v>
      </c>
      <c r="F22" s="168"/>
      <c r="G22" s="189">
        <v>40</v>
      </c>
      <c r="H22" s="190">
        <v>0</v>
      </c>
      <c r="I22" s="27">
        <f t="shared" si="1"/>
        <v>695170</v>
      </c>
      <c r="J22" s="188"/>
      <c r="K22" s="250"/>
      <c r="L22" s="187"/>
      <c r="M22" s="175"/>
    </row>
    <row r="23" spans="2:13" ht="19.5" customHeight="1">
      <c r="B23" s="194">
        <v>44470</v>
      </c>
      <c r="C23" s="192" t="s">
        <v>145</v>
      </c>
      <c r="D23" s="516">
        <f t="shared" si="0"/>
        <v>10</v>
      </c>
      <c r="E23" s="193" t="s">
        <v>57</v>
      </c>
      <c r="F23" s="168"/>
      <c r="G23" s="189"/>
      <c r="H23" s="190">
        <v>60000</v>
      </c>
      <c r="I23" s="27">
        <f t="shared" si="1"/>
        <v>635170</v>
      </c>
      <c r="J23" s="188">
        <v>11</v>
      </c>
      <c r="K23" s="250"/>
      <c r="L23" s="187"/>
      <c r="M23" s="175"/>
    </row>
    <row r="24" spans="2:13" ht="19.5" customHeight="1">
      <c r="B24" s="194">
        <v>44515</v>
      </c>
      <c r="C24" s="192" t="s">
        <v>141</v>
      </c>
      <c r="D24" s="516">
        <f t="shared" si="0"/>
        <v>11</v>
      </c>
      <c r="E24" s="193" t="s">
        <v>58</v>
      </c>
      <c r="F24" s="168"/>
      <c r="G24" s="189">
        <v>4800000</v>
      </c>
      <c r="H24" s="190">
        <v>0</v>
      </c>
      <c r="I24" s="27">
        <f t="shared" si="1"/>
        <v>5435170</v>
      </c>
      <c r="J24" s="188"/>
      <c r="K24" s="250"/>
      <c r="L24" s="187"/>
      <c r="M24" s="175"/>
    </row>
    <row r="25" spans="2:13" ht="19.5" customHeight="1">
      <c r="B25" s="194">
        <v>44530</v>
      </c>
      <c r="C25" s="192" t="s">
        <v>143</v>
      </c>
      <c r="D25" s="516">
        <f t="shared" si="0"/>
        <v>11</v>
      </c>
      <c r="E25" s="193" t="s">
        <v>59</v>
      </c>
      <c r="F25" s="168"/>
      <c r="G25" s="189"/>
      <c r="H25" s="190">
        <v>2400000</v>
      </c>
      <c r="I25" s="27">
        <f t="shared" si="1"/>
        <v>3035170</v>
      </c>
      <c r="J25" s="188" t="s">
        <v>60</v>
      </c>
      <c r="K25" s="250"/>
      <c r="L25" s="187"/>
      <c r="M25" s="175"/>
    </row>
    <row r="26" spans="2:13" ht="19.5" customHeight="1">
      <c r="B26" s="194">
        <v>44530</v>
      </c>
      <c r="C26" s="192" t="s">
        <v>144</v>
      </c>
      <c r="D26" s="516">
        <f t="shared" si="0"/>
        <v>11</v>
      </c>
      <c r="E26" s="193" t="s">
        <v>59</v>
      </c>
      <c r="F26" s="168"/>
      <c r="G26" s="189"/>
      <c r="H26" s="190">
        <v>100000</v>
      </c>
      <c r="I26" s="27">
        <f t="shared" si="1"/>
        <v>2935170</v>
      </c>
      <c r="J26" s="188" t="s">
        <v>60</v>
      </c>
      <c r="K26" s="250"/>
      <c r="L26" s="187"/>
      <c r="M26" s="175"/>
    </row>
    <row r="27" spans="2:13" ht="19.5" customHeight="1">
      <c r="B27" s="194">
        <v>44530</v>
      </c>
      <c r="C27" s="192" t="s">
        <v>148</v>
      </c>
      <c r="D27" s="516">
        <f t="shared" si="0"/>
        <v>11</v>
      </c>
      <c r="E27" s="193" t="s">
        <v>61</v>
      </c>
      <c r="F27" s="168"/>
      <c r="G27" s="189"/>
      <c r="H27" s="190">
        <v>20000</v>
      </c>
      <c r="I27" s="27">
        <f t="shared" si="1"/>
        <v>2915170</v>
      </c>
      <c r="J27" s="188"/>
      <c r="K27" s="250"/>
      <c r="L27" s="187"/>
      <c r="M27" s="175"/>
    </row>
    <row r="28" spans="2:13" ht="19.5" customHeight="1">
      <c r="B28" s="194">
        <v>44531</v>
      </c>
      <c r="C28" s="192" t="s">
        <v>143</v>
      </c>
      <c r="D28" s="516">
        <f t="shared" si="0"/>
        <v>12</v>
      </c>
      <c r="E28" s="193" t="s">
        <v>59</v>
      </c>
      <c r="F28" s="167"/>
      <c r="G28" s="189"/>
      <c r="H28" s="190">
        <v>200000</v>
      </c>
      <c r="I28" s="27">
        <f t="shared" si="1"/>
        <v>2715170</v>
      </c>
      <c r="J28" s="188" t="s">
        <v>62</v>
      </c>
      <c r="K28" s="250"/>
      <c r="L28" s="187"/>
      <c r="M28" s="175"/>
    </row>
    <row r="29" spans="2:13" ht="19.5" customHeight="1">
      <c r="B29" s="194">
        <v>44562</v>
      </c>
      <c r="C29" s="192" t="s">
        <v>148</v>
      </c>
      <c r="D29" s="516">
        <f t="shared" si="0"/>
        <v>1</v>
      </c>
      <c r="E29" s="193" t="s">
        <v>61</v>
      </c>
      <c r="F29" s="168"/>
      <c r="G29" s="189"/>
      <c r="H29" s="190">
        <v>40000</v>
      </c>
      <c r="I29" s="27">
        <f t="shared" si="1"/>
        <v>2675170</v>
      </c>
      <c r="J29" s="188">
        <v>58</v>
      </c>
      <c r="K29" s="250"/>
      <c r="L29" s="187"/>
      <c r="M29" s="175"/>
    </row>
    <row r="30" spans="2:13" ht="19.5" customHeight="1">
      <c r="B30" s="194">
        <v>44573</v>
      </c>
      <c r="C30" s="192" t="s">
        <v>146</v>
      </c>
      <c r="D30" s="516">
        <f t="shared" si="0"/>
        <v>1</v>
      </c>
      <c r="E30" s="193" t="s">
        <v>63</v>
      </c>
      <c r="F30" s="169"/>
      <c r="G30" s="189"/>
      <c r="H30" s="190">
        <v>200000</v>
      </c>
      <c r="I30" s="27">
        <f t="shared" si="1"/>
        <v>2475170</v>
      </c>
      <c r="J30" s="188">
        <v>59</v>
      </c>
      <c r="K30" s="250"/>
      <c r="L30" s="187"/>
      <c r="M30" s="175"/>
    </row>
    <row r="31" spans="2:13" ht="19.5" customHeight="1">
      <c r="B31" s="194">
        <v>44574</v>
      </c>
      <c r="C31" s="192" t="s">
        <v>150</v>
      </c>
      <c r="D31" s="516">
        <f t="shared" si="0"/>
        <v>1</v>
      </c>
      <c r="E31" s="193" t="s">
        <v>64</v>
      </c>
      <c r="F31" s="168"/>
      <c r="G31" s="189"/>
      <c r="H31" s="190">
        <v>200000</v>
      </c>
      <c r="I31" s="27">
        <f t="shared" si="1"/>
        <v>2275170</v>
      </c>
      <c r="J31" s="188">
        <v>60</v>
      </c>
      <c r="K31" s="250"/>
      <c r="L31" s="187"/>
      <c r="M31" s="175"/>
    </row>
    <row r="32" spans="2:13" ht="19.5" customHeight="1">
      <c r="B32" s="194">
        <v>44563</v>
      </c>
      <c r="C32" s="192" t="s">
        <v>142</v>
      </c>
      <c r="D32" s="516">
        <f t="shared" si="0"/>
        <v>1</v>
      </c>
      <c r="E32" s="193" t="s">
        <v>46</v>
      </c>
      <c r="F32" s="168"/>
      <c r="G32" s="189">
        <v>120</v>
      </c>
      <c r="H32" s="190"/>
      <c r="I32" s="27">
        <f t="shared" si="1"/>
        <v>2275290</v>
      </c>
      <c r="J32" s="188"/>
      <c r="K32" s="250"/>
      <c r="L32" s="187"/>
      <c r="M32" s="175"/>
    </row>
    <row r="33" spans="2:13" ht="19.5" customHeight="1">
      <c r="B33" s="194">
        <v>44577</v>
      </c>
      <c r="C33" s="192" t="s">
        <v>162</v>
      </c>
      <c r="D33" s="516">
        <f t="shared" si="0"/>
        <v>1</v>
      </c>
      <c r="E33" s="193" t="s">
        <v>65</v>
      </c>
      <c r="F33" s="168"/>
      <c r="G33" s="189"/>
      <c r="H33" s="190">
        <v>50000</v>
      </c>
      <c r="I33" s="27">
        <f t="shared" si="1"/>
        <v>2225290</v>
      </c>
      <c r="J33" s="188">
        <v>61</v>
      </c>
      <c r="K33" s="250"/>
      <c r="L33" s="187"/>
      <c r="M33" s="175"/>
    </row>
    <row r="34" spans="2:13" ht="19.5" customHeight="1">
      <c r="B34" s="194">
        <v>44578</v>
      </c>
      <c r="C34" s="192" t="s">
        <v>162</v>
      </c>
      <c r="D34" s="516">
        <f t="shared" si="0"/>
        <v>1</v>
      </c>
      <c r="E34" s="193" t="s">
        <v>65</v>
      </c>
      <c r="F34" s="170"/>
      <c r="G34" s="189"/>
      <c r="H34" s="190">
        <v>50001</v>
      </c>
      <c r="I34" s="27">
        <f t="shared" si="1"/>
        <v>2175289</v>
      </c>
      <c r="J34" s="188">
        <v>62</v>
      </c>
      <c r="K34" s="250"/>
      <c r="L34" s="187"/>
      <c r="M34" s="175"/>
    </row>
    <row r="35" spans="2:13" ht="19.5" customHeight="1">
      <c r="B35" s="194">
        <v>44593</v>
      </c>
      <c r="C35" s="192" t="s">
        <v>166</v>
      </c>
      <c r="D35" s="516">
        <f t="shared" si="0"/>
        <v>2</v>
      </c>
      <c r="E35" s="193" t="s">
        <v>67</v>
      </c>
      <c r="F35" s="168"/>
      <c r="G35" s="189"/>
      <c r="H35" s="190">
        <v>2000</v>
      </c>
      <c r="I35" s="27">
        <f t="shared" si="1"/>
        <v>2173289</v>
      </c>
      <c r="J35" s="188">
        <v>63</v>
      </c>
      <c r="K35" s="250"/>
      <c r="L35" s="187"/>
      <c r="M35" s="175"/>
    </row>
    <row r="36" spans="2:13" ht="19.5" customHeight="1">
      <c r="B36" s="194">
        <v>44594</v>
      </c>
      <c r="C36" s="192" t="s">
        <v>170</v>
      </c>
      <c r="D36" s="516">
        <f t="shared" si="0"/>
        <v>2</v>
      </c>
      <c r="E36" s="193" t="s">
        <v>68</v>
      </c>
      <c r="F36" s="168"/>
      <c r="G36" s="189"/>
      <c r="H36" s="190">
        <v>100000</v>
      </c>
      <c r="I36" s="27">
        <f t="shared" si="1"/>
        <v>2073289</v>
      </c>
      <c r="J36" s="188">
        <v>64</v>
      </c>
      <c r="K36" s="250"/>
      <c r="L36" s="187"/>
      <c r="M36" s="175"/>
    </row>
    <row r="37" spans="2:13" ht="19.5" customHeight="1">
      <c r="B37" s="194">
        <v>44595</v>
      </c>
      <c r="C37" s="192" t="s">
        <v>156</v>
      </c>
      <c r="D37" s="516">
        <f t="shared" si="0"/>
        <v>2</v>
      </c>
      <c r="E37" s="193" t="s">
        <v>69</v>
      </c>
      <c r="F37" s="168"/>
      <c r="G37" s="189"/>
      <c r="H37" s="190">
        <v>100000</v>
      </c>
      <c r="I37" s="27">
        <f t="shared" si="1"/>
        <v>1973289</v>
      </c>
      <c r="J37" s="188">
        <v>65</v>
      </c>
      <c r="K37" s="250"/>
      <c r="L37" s="187"/>
      <c r="M37" s="175"/>
    </row>
    <row r="38" spans="2:13" ht="19.5" customHeight="1">
      <c r="B38" s="194">
        <v>44597</v>
      </c>
      <c r="C38" s="192" t="s">
        <v>168</v>
      </c>
      <c r="D38" s="516">
        <f t="shared" si="0"/>
        <v>2</v>
      </c>
      <c r="E38" s="193" t="s">
        <v>70</v>
      </c>
      <c r="F38" s="168"/>
      <c r="G38" s="189"/>
      <c r="H38" s="190">
        <v>50000</v>
      </c>
      <c r="I38" s="27">
        <f t="shared" si="1"/>
        <v>1923289</v>
      </c>
      <c r="J38" s="188">
        <v>66</v>
      </c>
      <c r="K38" s="250"/>
      <c r="L38" s="187"/>
      <c r="M38" s="175"/>
    </row>
    <row r="39" spans="2:13" ht="19.5" customHeight="1">
      <c r="B39" s="194">
        <v>44623</v>
      </c>
      <c r="C39" s="192" t="s">
        <v>146</v>
      </c>
      <c r="D39" s="516">
        <f t="shared" si="0"/>
        <v>3</v>
      </c>
      <c r="E39" s="193" t="s">
        <v>65</v>
      </c>
      <c r="F39" s="168"/>
      <c r="G39" s="189"/>
      <c r="H39" s="190">
        <v>50000</v>
      </c>
      <c r="I39" s="27">
        <f t="shared" si="1"/>
        <v>1873289</v>
      </c>
      <c r="J39" s="188">
        <v>67</v>
      </c>
      <c r="K39" s="250"/>
      <c r="L39" s="187"/>
      <c r="M39" s="175"/>
    </row>
    <row r="40" spans="2:13" ht="19.5" customHeight="1">
      <c r="B40" s="194">
        <v>44623</v>
      </c>
      <c r="C40" s="192" t="s">
        <v>172</v>
      </c>
      <c r="D40" s="516">
        <f t="shared" si="0"/>
        <v>3</v>
      </c>
      <c r="E40" s="193" t="s">
        <v>71</v>
      </c>
      <c r="F40" s="168"/>
      <c r="G40" s="189"/>
      <c r="H40" s="190">
        <v>20000</v>
      </c>
      <c r="I40" s="27">
        <f t="shared" si="1"/>
        <v>1853289</v>
      </c>
      <c r="J40" s="188">
        <v>68</v>
      </c>
      <c r="K40" s="250"/>
      <c r="L40" s="187"/>
      <c r="M40" s="175"/>
    </row>
    <row r="41" spans="2:13" ht="19.5" customHeight="1">
      <c r="B41" s="194">
        <v>44623</v>
      </c>
      <c r="C41" s="192" t="s">
        <v>172</v>
      </c>
      <c r="D41" s="516">
        <f t="shared" si="0"/>
        <v>3</v>
      </c>
      <c r="E41" s="193" t="s">
        <v>72</v>
      </c>
      <c r="F41" s="168"/>
      <c r="G41" s="189"/>
      <c r="H41" s="190">
        <v>3000</v>
      </c>
      <c r="I41" s="27">
        <f t="shared" si="1"/>
        <v>1850289</v>
      </c>
      <c r="J41" s="188">
        <v>69</v>
      </c>
      <c r="K41" s="250"/>
      <c r="L41" s="187"/>
      <c r="M41" s="175"/>
    </row>
    <row r="42" spans="2:13" ht="19.5" customHeight="1">
      <c r="B42" s="194">
        <v>44651</v>
      </c>
      <c r="C42" s="192" t="s">
        <v>143</v>
      </c>
      <c r="D42" s="516">
        <f t="shared" si="0"/>
        <v>3</v>
      </c>
      <c r="E42" s="193" t="s">
        <v>59</v>
      </c>
      <c r="F42" s="168"/>
      <c r="G42" s="189"/>
      <c r="H42" s="190">
        <v>150000</v>
      </c>
      <c r="I42" s="27">
        <f t="shared" si="1"/>
        <v>1700289</v>
      </c>
      <c r="J42" s="188">
        <v>70</v>
      </c>
      <c r="K42" s="250"/>
      <c r="L42" s="187"/>
      <c r="M42" s="175"/>
    </row>
    <row r="43" spans="2:13" ht="19.5" customHeight="1">
      <c r="B43" s="194"/>
      <c r="C43" s="192"/>
      <c r="D43" s="516">
        <f t="shared" si="0"/>
        <v>1</v>
      </c>
      <c r="E43" s="193"/>
      <c r="F43" s="168"/>
      <c r="G43" s="189"/>
      <c r="H43" s="190"/>
      <c r="I43" s="27">
        <f t="shared" si="1"/>
        <v>1700289</v>
      </c>
      <c r="J43" s="188"/>
      <c r="K43" s="250"/>
      <c r="L43" s="187"/>
      <c r="M43" s="175"/>
    </row>
    <row r="44" spans="2:13" ht="19.5" customHeight="1">
      <c r="B44" s="194"/>
      <c r="C44" s="192"/>
      <c r="D44" s="516">
        <f t="shared" si="0"/>
        <v>1</v>
      </c>
      <c r="E44" s="193"/>
      <c r="F44" s="168"/>
      <c r="G44" s="189"/>
      <c r="H44" s="190"/>
      <c r="I44" s="27">
        <f t="shared" si="1"/>
        <v>1700289</v>
      </c>
      <c r="J44" s="188"/>
      <c r="K44" s="250"/>
      <c r="L44" s="187"/>
      <c r="M44" s="175"/>
    </row>
    <row r="45" spans="2:13" ht="19.5" customHeight="1">
      <c r="B45" s="194"/>
      <c r="C45" s="192"/>
      <c r="D45" s="516">
        <f t="shared" si="0"/>
        <v>1</v>
      </c>
      <c r="E45" s="193"/>
      <c r="F45" s="168"/>
      <c r="G45" s="189"/>
      <c r="H45" s="190"/>
      <c r="I45" s="27">
        <f t="shared" si="1"/>
        <v>1700289</v>
      </c>
      <c r="J45" s="188"/>
      <c r="K45" s="250"/>
      <c r="L45" s="187"/>
      <c r="M45" s="175"/>
    </row>
    <row r="46" spans="2:13" ht="19.5" customHeight="1">
      <c r="B46" s="194"/>
      <c r="C46" s="192"/>
      <c r="D46" s="516">
        <f t="shared" si="0"/>
        <v>1</v>
      </c>
      <c r="E46" s="193"/>
      <c r="F46" s="168"/>
      <c r="G46" s="189"/>
      <c r="H46" s="190"/>
      <c r="I46" s="27">
        <f t="shared" si="1"/>
        <v>1700289</v>
      </c>
      <c r="J46" s="188"/>
      <c r="K46" s="250"/>
      <c r="L46" s="187"/>
      <c r="M46" s="175"/>
    </row>
    <row r="47" spans="2:13" ht="19.5" customHeight="1">
      <c r="B47" s="194"/>
      <c r="C47" s="192"/>
      <c r="D47" s="516">
        <f t="shared" si="0"/>
        <v>1</v>
      </c>
      <c r="E47" s="193"/>
      <c r="F47" s="168"/>
      <c r="G47" s="189"/>
      <c r="H47" s="190"/>
      <c r="I47" s="27">
        <f t="shared" si="1"/>
        <v>1700289</v>
      </c>
      <c r="J47" s="188"/>
      <c r="K47" s="250"/>
      <c r="L47" s="187"/>
      <c r="M47" s="175"/>
    </row>
    <row r="48" spans="2:13" ht="19.5" customHeight="1">
      <c r="B48" s="194"/>
      <c r="C48" s="192"/>
      <c r="D48" s="516">
        <f t="shared" si="0"/>
        <v>1</v>
      </c>
      <c r="E48" s="193"/>
      <c r="F48" s="168"/>
      <c r="G48" s="189"/>
      <c r="H48" s="190"/>
      <c r="I48" s="27">
        <f t="shared" si="1"/>
        <v>1700289</v>
      </c>
      <c r="J48" s="188"/>
      <c r="K48" s="250"/>
      <c r="L48" s="187"/>
      <c r="M48" s="175"/>
    </row>
    <row r="49" spans="2:13" ht="19.5" customHeight="1">
      <c r="B49" s="194"/>
      <c r="C49" s="192"/>
      <c r="D49" s="516">
        <f t="shared" si="0"/>
        <v>1</v>
      </c>
      <c r="E49" s="193"/>
      <c r="F49" s="168"/>
      <c r="G49" s="189"/>
      <c r="H49" s="190"/>
      <c r="I49" s="27">
        <f t="shared" si="1"/>
        <v>1700289</v>
      </c>
      <c r="J49" s="188"/>
      <c r="K49" s="250"/>
      <c r="L49" s="187"/>
      <c r="M49" s="175"/>
    </row>
    <row r="50" spans="2:13" ht="19.5" customHeight="1" thickBot="1">
      <c r="B50" s="465" t="s">
        <v>73</v>
      </c>
      <c r="C50" s="466"/>
      <c r="D50" s="466"/>
      <c r="E50" s="466"/>
      <c r="F50" s="466"/>
      <c r="G50" s="466"/>
      <c r="H50" s="466"/>
      <c r="I50" s="466"/>
      <c r="J50" s="466"/>
      <c r="K50" s="466"/>
      <c r="L50" s="466"/>
      <c r="M50" s="466"/>
    </row>
    <row r="51" spans="2:13" ht="19.5" customHeight="1" thickTop="1">
      <c r="B51" s="499" t="s">
        <v>74</v>
      </c>
      <c r="C51" s="500"/>
      <c r="D51" s="500"/>
      <c r="E51" s="501"/>
      <c r="F51" s="127"/>
      <c r="G51" s="116">
        <f>SUM($G$10:$G$50)</f>
        <v>6620290</v>
      </c>
      <c r="H51" s="28">
        <f>SUM($H$10:$H$50)</f>
        <v>4920001</v>
      </c>
      <c r="I51" s="28">
        <f>G51-H51</f>
        <v>1700289</v>
      </c>
      <c r="J51" s="29"/>
      <c r="K51" s="30"/>
      <c r="L51" s="31"/>
      <c r="M51" s="178"/>
    </row>
    <row r="52" spans="2:13" ht="14.25" customHeight="1">
      <c r="B52" s="32" t="s">
        <v>75</v>
      </c>
      <c r="C52" s="33"/>
      <c r="D52" s="33"/>
      <c r="E52" s="33"/>
      <c r="F52" s="33"/>
      <c r="G52" s="34"/>
      <c r="H52" s="35"/>
      <c r="I52" s="36"/>
      <c r="J52" s="36"/>
      <c r="K52" s="36"/>
    </row>
    <row r="53" spans="2:13" ht="19.149999999999999" customHeight="1">
      <c r="B53" s="37"/>
      <c r="C53" s="37"/>
      <c r="D53" s="37"/>
      <c r="E53" s="37"/>
      <c r="F53" s="37"/>
      <c r="G53" s="37"/>
      <c r="H53" s="37"/>
      <c r="I53" s="37"/>
      <c r="J53" s="37"/>
      <c r="K53" s="37"/>
    </row>
    <row r="54" spans="2:13" ht="19.149999999999999" customHeight="1">
      <c r="B54" s="38" t="s">
        <v>76</v>
      </c>
      <c r="C54" s="37"/>
      <c r="D54" s="37"/>
      <c r="E54" s="37"/>
      <c r="F54" s="37"/>
      <c r="G54" s="37"/>
      <c r="H54" s="37"/>
      <c r="I54" s="37"/>
      <c r="J54" s="37"/>
      <c r="K54" s="37"/>
    </row>
    <row r="55" spans="2:13" ht="19.149999999999999" customHeight="1">
      <c r="B55" s="125" t="s">
        <v>188</v>
      </c>
      <c r="C55" s="37"/>
      <c r="D55" s="37"/>
      <c r="E55" s="37"/>
      <c r="F55" s="37"/>
      <c r="G55" s="37"/>
      <c r="H55" s="37"/>
      <c r="I55" s="37"/>
      <c r="J55" s="37"/>
      <c r="K55" s="37"/>
    </row>
    <row r="56" spans="2:13" ht="19.149999999999999" customHeight="1">
      <c r="B56" s="459" t="s">
        <v>77</v>
      </c>
      <c r="C56" s="460"/>
      <c r="D56" s="519"/>
      <c r="E56" s="517" t="s">
        <v>78</v>
      </c>
      <c r="F56" s="483" t="s">
        <v>79</v>
      </c>
      <c r="G56" s="484"/>
      <c r="H56" s="123"/>
      <c r="I56" s="123"/>
      <c r="J56" s="123"/>
      <c r="K56" s="39" t="s">
        <v>80</v>
      </c>
    </row>
    <row r="57" spans="2:13" ht="19.149999999999999" customHeight="1">
      <c r="B57" s="461" t="s">
        <v>173</v>
      </c>
      <c r="C57" s="462"/>
      <c r="D57" s="520"/>
      <c r="E57" s="518">
        <v>1000000</v>
      </c>
      <c r="F57" s="485" t="s">
        <v>81</v>
      </c>
      <c r="G57" s="486"/>
      <c r="H57" s="486"/>
      <c r="I57" s="486"/>
      <c r="J57" s="487"/>
      <c r="K57" s="196" t="s">
        <v>82</v>
      </c>
    </row>
    <row r="58" spans="2:13" ht="19.149999999999999" customHeight="1">
      <c r="B58" s="461" t="s">
        <v>174</v>
      </c>
      <c r="C58" s="462"/>
      <c r="D58" s="520"/>
      <c r="E58" s="518">
        <v>690000</v>
      </c>
      <c r="F58" s="485" t="s">
        <v>83</v>
      </c>
      <c r="G58" s="486"/>
      <c r="H58" s="486"/>
      <c r="I58" s="486"/>
      <c r="J58" s="487"/>
      <c r="K58" s="196" t="s">
        <v>84</v>
      </c>
    </row>
    <row r="59" spans="2:13" ht="19.149999999999999" customHeight="1">
      <c r="B59" s="461" t="s">
        <v>175</v>
      </c>
      <c r="C59" s="462"/>
      <c r="D59" s="520"/>
      <c r="E59" s="518">
        <v>10000</v>
      </c>
      <c r="F59" s="485" t="s">
        <v>85</v>
      </c>
      <c r="G59" s="486"/>
      <c r="H59" s="486"/>
      <c r="I59" s="486"/>
      <c r="J59" s="487"/>
      <c r="K59" s="196" t="s">
        <v>86</v>
      </c>
    </row>
    <row r="60" spans="2:13" ht="19.149999999999999" customHeight="1">
      <c r="B60" s="463" t="s">
        <v>180</v>
      </c>
      <c r="C60" s="464"/>
      <c r="D60" s="520"/>
      <c r="E60" s="518">
        <v>289</v>
      </c>
      <c r="F60" s="494" t="s">
        <v>87</v>
      </c>
      <c r="G60" s="495"/>
      <c r="H60" s="495"/>
      <c r="I60" s="495"/>
      <c r="J60" s="496"/>
      <c r="K60" s="196" t="s">
        <v>88</v>
      </c>
    </row>
    <row r="61" spans="2:13" ht="19.149999999999999" customHeight="1" thickBot="1">
      <c r="B61" s="465" t="s">
        <v>73</v>
      </c>
      <c r="C61" s="466"/>
      <c r="D61" s="466"/>
      <c r="E61" s="466"/>
      <c r="F61" s="466"/>
      <c r="G61" s="466"/>
      <c r="H61" s="466"/>
      <c r="I61" s="466"/>
      <c r="J61" s="466"/>
      <c r="K61" s="466"/>
      <c r="L61"/>
    </row>
    <row r="62" spans="2:13" ht="25.15" customHeight="1" thickTop="1">
      <c r="B62" s="497" t="s">
        <v>18</v>
      </c>
      <c r="C62" s="498"/>
      <c r="D62" s="41"/>
      <c r="E62" s="40">
        <f>SUBTOTAL(109,$E$57:$E$61)</f>
        <v>1700289</v>
      </c>
      <c r="F62" s="171"/>
      <c r="G62" s="523"/>
      <c r="H62" s="523"/>
      <c r="I62" s="523"/>
      <c r="J62" s="523"/>
      <c r="K62" s="524"/>
      <c r="L62" s="124"/>
    </row>
    <row r="63" spans="2:13" ht="16.899999999999999" customHeight="1">
      <c r="B63" s="32"/>
      <c r="C63" s="37"/>
      <c r="D63" s="37"/>
      <c r="E63" s="37"/>
      <c r="F63" s="37"/>
      <c r="G63" s="37"/>
      <c r="H63" s="37"/>
      <c r="I63" s="37"/>
      <c r="J63" s="37"/>
      <c r="K63" s="37"/>
    </row>
    <row r="64" spans="2:13" ht="8.4499999999999993" customHeight="1">
      <c r="B64" s="37"/>
      <c r="C64" s="37"/>
      <c r="D64" s="37"/>
      <c r="E64" s="37"/>
      <c r="F64" s="37"/>
      <c r="G64" s="37"/>
      <c r="H64" s="37"/>
      <c r="I64" s="37"/>
      <c r="J64" s="37"/>
      <c r="K64" s="37"/>
    </row>
    <row r="65" spans="2:12" s="84" customFormat="1" ht="18" customHeight="1">
      <c r="B65" s="81"/>
      <c r="C65" s="82"/>
      <c r="D65" s="82"/>
      <c r="E65" s="82"/>
      <c r="F65" s="82"/>
      <c r="G65" s="85"/>
      <c r="H65" s="86"/>
      <c r="I65" s="87"/>
      <c r="J65" s="87"/>
      <c r="K65" s="87"/>
      <c r="L65" s="88"/>
    </row>
    <row r="66" spans="2:12" s="84" customFormat="1" ht="18" customHeight="1">
      <c r="B66" s="89"/>
      <c r="C66" s="89" t="s">
        <v>185</v>
      </c>
      <c r="D66" s="89"/>
      <c r="E66" s="89"/>
      <c r="F66" s="89"/>
      <c r="G66" s="89"/>
      <c r="H66" s="89"/>
      <c r="I66" s="126" t="s">
        <v>189</v>
      </c>
      <c r="J66" s="89"/>
      <c r="L66" s="90"/>
    </row>
    <row r="67" spans="2:12" s="84" customFormat="1" ht="18" customHeight="1">
      <c r="B67" s="115"/>
      <c r="C67" s="91" t="s">
        <v>140</v>
      </c>
      <c r="D67" s="92"/>
      <c r="E67" s="92"/>
      <c r="F67" s="172"/>
      <c r="G67" s="93"/>
      <c r="H67" s="93"/>
      <c r="I67" s="91" t="s">
        <v>173</v>
      </c>
      <c r="J67" s="92"/>
      <c r="K67" s="94"/>
      <c r="L67" s="118"/>
    </row>
    <row r="68" spans="2:12" s="84" customFormat="1" ht="18" customHeight="1">
      <c r="B68" s="115"/>
      <c r="C68" s="91" t="s">
        <v>141</v>
      </c>
      <c r="D68" s="92"/>
      <c r="E68" s="92"/>
      <c r="F68" s="172"/>
      <c r="G68" s="93"/>
      <c r="H68" s="93"/>
      <c r="I68" s="91" t="s">
        <v>174</v>
      </c>
      <c r="J68" s="92"/>
      <c r="K68" s="94"/>
      <c r="L68" s="118"/>
    </row>
    <row r="69" spans="2:12" s="84" customFormat="1" ht="18" customHeight="1">
      <c r="B69" s="115"/>
      <c r="C69" s="91" t="s">
        <v>142</v>
      </c>
      <c r="D69" s="92"/>
      <c r="E69" s="92"/>
      <c r="F69" s="172"/>
      <c r="G69" s="93"/>
      <c r="H69" s="93"/>
      <c r="I69" s="91" t="s">
        <v>175</v>
      </c>
      <c r="J69" s="92"/>
      <c r="K69" s="94"/>
      <c r="L69" s="118"/>
    </row>
    <row r="70" spans="2:12" s="84" customFormat="1" ht="18" customHeight="1">
      <c r="B70" s="115"/>
      <c r="C70" s="95" t="s">
        <v>143</v>
      </c>
      <c r="D70" s="96"/>
      <c r="E70" s="96"/>
      <c r="F70" s="173"/>
      <c r="G70" s="93"/>
      <c r="H70" s="93"/>
      <c r="I70" s="95" t="s">
        <v>176</v>
      </c>
      <c r="J70" s="96"/>
      <c r="K70" s="94"/>
      <c r="L70" s="118"/>
    </row>
    <row r="71" spans="2:12" s="84" customFormat="1" ht="18" customHeight="1">
      <c r="B71" s="115"/>
      <c r="C71" s="95" t="s">
        <v>144</v>
      </c>
      <c r="D71" s="96"/>
      <c r="E71" s="96"/>
      <c r="F71" s="173"/>
      <c r="G71" s="93"/>
      <c r="H71" s="93"/>
      <c r="I71" s="95" t="s">
        <v>177</v>
      </c>
      <c r="J71" s="96"/>
      <c r="K71" s="94"/>
      <c r="L71" s="118"/>
    </row>
    <row r="72" spans="2:12" s="84" customFormat="1" ht="18" customHeight="1">
      <c r="B72" s="115"/>
      <c r="C72" s="95" t="s">
        <v>145</v>
      </c>
      <c r="D72" s="96"/>
      <c r="E72" s="96"/>
      <c r="F72" s="173"/>
      <c r="G72" s="93"/>
      <c r="H72" s="93"/>
      <c r="I72" s="95" t="s">
        <v>178</v>
      </c>
      <c r="J72" s="96"/>
      <c r="K72" s="94"/>
      <c r="L72" s="118"/>
    </row>
    <row r="73" spans="2:12" s="84" customFormat="1" ht="18" customHeight="1">
      <c r="B73" s="115"/>
      <c r="C73" s="95" t="s">
        <v>147</v>
      </c>
      <c r="D73" s="96"/>
      <c r="E73" s="96"/>
      <c r="F73" s="173"/>
      <c r="G73" s="93"/>
      <c r="H73" s="93"/>
      <c r="I73" s="95" t="s">
        <v>179</v>
      </c>
      <c r="J73" s="96"/>
      <c r="K73" s="94"/>
      <c r="L73" s="118"/>
    </row>
    <row r="74" spans="2:12" ht="18" customHeight="1">
      <c r="B74" s="115"/>
      <c r="C74" s="95" t="s">
        <v>149</v>
      </c>
      <c r="D74" s="96"/>
      <c r="E74" s="96"/>
      <c r="F74" s="173"/>
      <c r="G74" s="93"/>
      <c r="H74" s="93"/>
      <c r="I74" s="95" t="s">
        <v>180</v>
      </c>
      <c r="J74" s="96"/>
      <c r="K74" s="94"/>
      <c r="L74" s="118"/>
    </row>
    <row r="75" spans="2:12" ht="18" customHeight="1">
      <c r="B75" s="115"/>
      <c r="C75" s="95" t="s">
        <v>151</v>
      </c>
      <c r="D75" s="96"/>
      <c r="E75" s="96"/>
      <c r="F75" s="173"/>
      <c r="I75" s="97"/>
    </row>
    <row r="76" spans="2:12" ht="18" customHeight="1">
      <c r="B76" s="115"/>
      <c r="C76" s="95" t="s">
        <v>153</v>
      </c>
      <c r="D76" s="96"/>
      <c r="E76" s="96"/>
      <c r="F76" s="173"/>
      <c r="I76" s="97"/>
    </row>
    <row r="77" spans="2:12" ht="18" customHeight="1">
      <c r="B77" s="115"/>
      <c r="C77" s="95" t="s">
        <v>155</v>
      </c>
      <c r="D77" s="96"/>
      <c r="E77" s="96"/>
      <c r="F77" s="173"/>
      <c r="I77" s="97"/>
    </row>
    <row r="78" spans="2:12" ht="18" customHeight="1">
      <c r="B78" s="115"/>
      <c r="C78" s="95" t="s">
        <v>157</v>
      </c>
      <c r="D78" s="96"/>
      <c r="E78" s="96"/>
      <c r="F78" s="173"/>
      <c r="I78" s="97"/>
    </row>
    <row r="79" spans="2:12" ht="18" customHeight="1">
      <c r="B79" s="115"/>
      <c r="C79" s="95" t="s">
        <v>159</v>
      </c>
      <c r="D79" s="96"/>
      <c r="E79" s="96"/>
      <c r="F79" s="173"/>
      <c r="I79" s="97"/>
    </row>
    <row r="80" spans="2:12" ht="18" customHeight="1">
      <c r="B80" s="115"/>
      <c r="C80" s="95" t="s">
        <v>161</v>
      </c>
      <c r="D80" s="96"/>
      <c r="E80" s="96"/>
      <c r="F80" s="173"/>
      <c r="I80" s="97"/>
    </row>
    <row r="81" spans="1:11" ht="18" customHeight="1">
      <c r="B81" s="115"/>
      <c r="C81" s="95" t="s">
        <v>163</v>
      </c>
      <c r="D81" s="96"/>
      <c r="E81" s="96"/>
      <c r="F81" s="173"/>
      <c r="I81" s="97"/>
    </row>
    <row r="82" spans="1:11" ht="18" customHeight="1">
      <c r="B82" s="115"/>
      <c r="C82" s="95" t="s">
        <v>165</v>
      </c>
      <c r="D82" s="96"/>
      <c r="E82" s="96"/>
      <c r="F82" s="173"/>
      <c r="I82" s="97"/>
    </row>
    <row r="83" spans="1:11" ht="18" customHeight="1">
      <c r="B83" s="115"/>
      <c r="C83" s="95" t="s">
        <v>167</v>
      </c>
      <c r="D83" s="96"/>
      <c r="E83" s="96"/>
      <c r="F83" s="173"/>
      <c r="I83" s="97"/>
    </row>
    <row r="84" spans="1:11" ht="18" customHeight="1">
      <c r="B84" s="115"/>
      <c r="C84" s="95" t="s">
        <v>169</v>
      </c>
      <c r="D84" s="96"/>
      <c r="E84" s="96"/>
      <c r="F84" s="173"/>
      <c r="I84" s="97"/>
    </row>
    <row r="85" spans="1:11" ht="18" customHeight="1">
      <c r="B85" s="115"/>
      <c r="C85" s="95" t="s">
        <v>171</v>
      </c>
      <c r="D85" s="96"/>
      <c r="E85" s="96"/>
      <c r="F85" s="173"/>
      <c r="I85" s="97"/>
    </row>
    <row r="86" spans="1:11">
      <c r="B86" s="115"/>
      <c r="C86" s="95" t="s">
        <v>172</v>
      </c>
      <c r="D86" s="96"/>
      <c r="E86" s="96"/>
      <c r="F86" s="173"/>
      <c r="I86" s="97"/>
    </row>
    <row r="87" spans="1:11" s="43" customFormat="1" ht="19.5" customHeight="1" thickBot="1">
      <c r="A87" s="42"/>
      <c r="B87" s="38" t="s">
        <v>190</v>
      </c>
      <c r="C87" s="44"/>
      <c r="D87" s="44"/>
      <c r="E87" s="44"/>
      <c r="F87" s="44"/>
      <c r="G87" s="44"/>
    </row>
    <row r="88" spans="1:11" s="43" customFormat="1" ht="19.5" customHeight="1">
      <c r="A88" s="42"/>
      <c r="B88" s="502" t="s">
        <v>89</v>
      </c>
      <c r="C88" s="503"/>
      <c r="D88" s="45"/>
      <c r="E88" s="507" t="s">
        <v>90</v>
      </c>
      <c r="F88" s="507"/>
      <c r="G88" s="507"/>
      <c r="H88" s="507"/>
      <c r="I88" s="507"/>
      <c r="J88" s="507"/>
      <c r="K88" s="508"/>
    </row>
    <row r="89" spans="1:11" s="43" customFormat="1" ht="19.5" customHeight="1">
      <c r="A89" s="42"/>
      <c r="B89" s="504"/>
      <c r="C89" s="407"/>
      <c r="D89" s="46"/>
      <c r="E89" s="46"/>
      <c r="F89" s="46"/>
      <c r="G89" s="119"/>
      <c r="H89" s="509" t="s">
        <v>91</v>
      </c>
      <c r="I89" s="510"/>
      <c r="J89" s="509" t="s">
        <v>92</v>
      </c>
      <c r="K89" s="511"/>
    </row>
    <row r="90" spans="1:11" s="43" customFormat="1" ht="19.5" customHeight="1" thickBot="1">
      <c r="A90" s="42"/>
      <c r="B90" s="505"/>
      <c r="C90" s="506"/>
      <c r="D90" s="47"/>
      <c r="E90" s="48" t="s">
        <v>93</v>
      </c>
      <c r="F90" s="467" t="s">
        <v>94</v>
      </c>
      <c r="G90" s="468"/>
      <c r="H90" s="48" t="s">
        <v>93</v>
      </c>
      <c r="I90" s="48" t="s">
        <v>94</v>
      </c>
      <c r="J90" s="48" t="s">
        <v>93</v>
      </c>
      <c r="K90" s="49" t="s">
        <v>94</v>
      </c>
    </row>
    <row r="91" spans="1:11" s="43" customFormat="1" ht="19.5" customHeight="1">
      <c r="A91" s="42"/>
      <c r="B91" s="50" t="s">
        <v>95</v>
      </c>
      <c r="C91" s="51" t="s">
        <v>181</v>
      </c>
      <c r="D91" s="52"/>
      <c r="E91" s="311">
        <f>SUMIFS($G$10:$G$50,$C$10:$C$50,C91)</f>
        <v>1800000</v>
      </c>
      <c r="F91" s="469"/>
      <c r="G91" s="470"/>
      <c r="H91" s="53">
        <f>SUMIFS($G$10:$G$50,$C$10:$C$50,C91,$D$10:$D$50,"&gt;=4")</f>
        <v>1800000</v>
      </c>
      <c r="I91" s="54"/>
      <c r="J91" s="55">
        <f>SUMIFS($G$10:$G$50,$C$10:$C$50,C91,$D$10:$D$50,"&lt;=3")</f>
        <v>0</v>
      </c>
      <c r="K91" s="56"/>
    </row>
    <row r="92" spans="1:11" s="43" customFormat="1" ht="19.5" customHeight="1">
      <c r="A92" s="42"/>
      <c r="B92" s="57"/>
      <c r="C92" s="58" t="s">
        <v>183</v>
      </c>
      <c r="D92" s="58"/>
      <c r="E92" s="59">
        <f>SUMIFS($G$10:$G$50,$C$10:$C$50,C92)</f>
        <v>4800000</v>
      </c>
      <c r="F92" s="471"/>
      <c r="G92" s="472"/>
      <c r="H92" s="59">
        <f>SUMIFS($G$10:$G$50,$C$10:$C$50,C92,$D$10:$D$50,"&gt;=4")</f>
        <v>4800000</v>
      </c>
      <c r="I92" s="60"/>
      <c r="J92" s="61">
        <f>SUMIFS($G$10:$G$50,$C$10:$C$50,C92,$D$10:$D$50,"&lt;=3")</f>
        <v>0</v>
      </c>
      <c r="K92" s="62"/>
    </row>
    <row r="93" spans="1:11" s="43" customFormat="1" ht="19.5" customHeight="1" thickBot="1">
      <c r="A93" s="42"/>
      <c r="B93" s="63"/>
      <c r="C93" s="64" t="s">
        <v>184</v>
      </c>
      <c r="D93" s="65"/>
      <c r="E93" s="66">
        <f>SUMIFS($G$10:$G$50,$C$10:$C$50,C93)</f>
        <v>20290</v>
      </c>
      <c r="F93" s="471"/>
      <c r="G93" s="472"/>
      <c r="H93" s="66">
        <f>SUMIFS($G$10:$G$50,$C$10:$C$50,C93,$D$10:$D$50,"&gt;=4")</f>
        <v>20170</v>
      </c>
      <c r="I93" s="67"/>
      <c r="J93" s="68">
        <f>SUMIFS($G$10:$G$50,$C$10:$C$50,C93,$D$10:$D$50,"&lt;=3")</f>
        <v>120</v>
      </c>
      <c r="K93" s="69"/>
    </row>
    <row r="94" spans="1:11" s="43" customFormat="1" ht="19.5" customHeight="1">
      <c r="A94" s="42"/>
      <c r="B94" s="50" t="s">
        <v>59</v>
      </c>
      <c r="C94" s="51" t="s">
        <v>143</v>
      </c>
      <c r="D94" s="51"/>
      <c r="E94" s="54"/>
      <c r="F94" s="473">
        <f t="shared" ref="F94:F110" si="2">SUMIFS($H$10:$H$50,$C$10:$C$50,C94)</f>
        <v>2750000</v>
      </c>
      <c r="G94" s="474"/>
      <c r="H94" s="54"/>
      <c r="I94" s="70">
        <f>SUMIFS($H$10:$H$50,$C$10:$C$50,C94,$D$10:$D$50,"&gt;=4")</f>
        <v>2600000</v>
      </c>
      <c r="J94" s="54"/>
      <c r="K94" s="71">
        <f>SUMIFS($H$10:$H$50,$C$10:$C$50,C94,$D$10:$D$50,"&lt;=3")</f>
        <v>150000</v>
      </c>
    </row>
    <row r="95" spans="1:11" s="43" customFormat="1" ht="19.5" customHeight="1" thickBot="1">
      <c r="A95" s="42"/>
      <c r="B95" s="63"/>
      <c r="C95" s="64" t="s">
        <v>144</v>
      </c>
      <c r="D95" s="64"/>
      <c r="E95" s="67"/>
      <c r="F95" s="475">
        <f t="shared" si="2"/>
        <v>100000</v>
      </c>
      <c r="G95" s="476"/>
      <c r="H95" s="67"/>
      <c r="I95" s="72">
        <f>SUMIFS($H$10:$H$50,$C$10:$C$50,C95,$D$10:$D$50,"&gt;=4")</f>
        <v>100000</v>
      </c>
      <c r="J95" s="67"/>
      <c r="K95" s="73">
        <f>SUMIFS($H$10:$H$50,$C$10:$C$50,C95,$D$10:$D$50,"&lt;=3")</f>
        <v>0</v>
      </c>
    </row>
    <row r="96" spans="1:11" s="43" customFormat="1" ht="19.5" customHeight="1">
      <c r="A96" s="42"/>
      <c r="B96" s="50" t="s">
        <v>96</v>
      </c>
      <c r="C96" s="51" t="s">
        <v>145</v>
      </c>
      <c r="D96" s="51"/>
      <c r="E96" s="54"/>
      <c r="F96" s="473">
        <f t="shared" si="2"/>
        <v>120000</v>
      </c>
      <c r="G96" s="474"/>
      <c r="H96" s="54"/>
      <c r="I96" s="74">
        <f>SUMIFS($H$10:$H$50,$C$10:$C$50,C96,$D$10:$D$50,"&gt;=4")</f>
        <v>120000</v>
      </c>
      <c r="J96" s="54"/>
      <c r="K96" s="75">
        <f>SUMIFS($H$10:$H$50,$C$10:$C$50,C96,$D$10:$D$50,"&lt;=3")</f>
        <v>0</v>
      </c>
    </row>
    <row r="97" spans="1:15" s="43" customFormat="1" ht="19.5" customHeight="1">
      <c r="A97" s="42"/>
      <c r="B97" s="57"/>
      <c r="C97" s="58" t="s">
        <v>146</v>
      </c>
      <c r="D97" s="58"/>
      <c r="E97" s="60"/>
      <c r="F97" s="477">
        <f t="shared" si="2"/>
        <v>255000</v>
      </c>
      <c r="G97" s="478"/>
      <c r="H97" s="60"/>
      <c r="I97" s="59">
        <f>SUMIFS($H$10:$H$50,$C$10:$C$50,C97,$D$10:$D$50,"&gt;=4")</f>
        <v>5000</v>
      </c>
      <c r="J97" s="60"/>
      <c r="K97" s="76">
        <f>SUMIFS($H$10:$H$50,$C$10:$C$50,C97,$D$10:$D$50,"&lt;=3")</f>
        <v>250000</v>
      </c>
    </row>
    <row r="98" spans="1:15" s="43" customFormat="1" ht="19.5" customHeight="1">
      <c r="A98" s="42"/>
      <c r="B98" s="57"/>
      <c r="C98" s="58" t="s">
        <v>148</v>
      </c>
      <c r="D98" s="58"/>
      <c r="E98" s="60"/>
      <c r="F98" s="477">
        <f t="shared" si="2"/>
        <v>120000</v>
      </c>
      <c r="G98" s="478"/>
      <c r="H98" s="60"/>
      <c r="I98" s="59">
        <f>SUMIFS($H$10:$H$50,$C$10:$C$50,C98,$D$10:$D$50,"&gt;=4")</f>
        <v>80000</v>
      </c>
      <c r="J98" s="60"/>
      <c r="K98" s="76">
        <f t="shared" ref="K98:K109" si="3">SUMIFS($H$10:$H$50,$C$10:$C$50,C98,$D$10:$D$50,"&lt;=3")</f>
        <v>40000</v>
      </c>
    </row>
    <row r="99" spans="1:15" s="43" customFormat="1" ht="19.5" customHeight="1">
      <c r="A99" s="42"/>
      <c r="B99" s="57"/>
      <c r="C99" s="58" t="s">
        <v>150</v>
      </c>
      <c r="D99" s="58"/>
      <c r="E99" s="60"/>
      <c r="F99" s="477">
        <f t="shared" si="2"/>
        <v>370000</v>
      </c>
      <c r="G99" s="478"/>
      <c r="H99" s="60"/>
      <c r="I99" s="59">
        <f t="shared" ref="I99:I109" si="4">SUMIFS($H$10:$H$50,$C$10:$C$50,C99,$D$10:$D$50,"&gt;=4")</f>
        <v>170000</v>
      </c>
      <c r="J99" s="60"/>
      <c r="K99" s="76">
        <f t="shared" si="3"/>
        <v>200000</v>
      </c>
    </row>
    <row r="100" spans="1:15" s="43" customFormat="1" ht="19.5" customHeight="1">
      <c r="A100" s="42"/>
      <c r="B100" s="57"/>
      <c r="C100" s="58" t="s">
        <v>152</v>
      </c>
      <c r="D100" s="58"/>
      <c r="E100" s="60"/>
      <c r="F100" s="477">
        <f t="shared" si="2"/>
        <v>400000</v>
      </c>
      <c r="G100" s="478"/>
      <c r="H100" s="60"/>
      <c r="I100" s="59">
        <f t="shared" si="4"/>
        <v>400000</v>
      </c>
      <c r="J100" s="60"/>
      <c r="K100" s="76">
        <f t="shared" si="3"/>
        <v>0</v>
      </c>
    </row>
    <row r="101" spans="1:15" s="43" customFormat="1" ht="19.5" customHeight="1">
      <c r="A101" s="42"/>
      <c r="B101" s="57"/>
      <c r="C101" s="58" t="s">
        <v>154</v>
      </c>
      <c r="D101" s="58"/>
      <c r="E101" s="60"/>
      <c r="F101" s="477">
        <f t="shared" si="2"/>
        <v>0</v>
      </c>
      <c r="G101" s="478"/>
      <c r="H101" s="60"/>
      <c r="I101" s="59">
        <f t="shared" si="4"/>
        <v>0</v>
      </c>
      <c r="J101" s="60"/>
      <c r="K101" s="76">
        <f t="shared" si="3"/>
        <v>0</v>
      </c>
    </row>
    <row r="102" spans="1:15" s="43" customFormat="1" ht="19.5" customHeight="1">
      <c r="A102" s="42"/>
      <c r="B102" s="57"/>
      <c r="C102" s="58" t="s">
        <v>156</v>
      </c>
      <c r="D102" s="58"/>
      <c r="E102" s="60"/>
      <c r="F102" s="477">
        <f t="shared" si="2"/>
        <v>200000</v>
      </c>
      <c r="G102" s="478"/>
      <c r="H102" s="60"/>
      <c r="I102" s="59">
        <f t="shared" si="4"/>
        <v>100000</v>
      </c>
      <c r="J102" s="60"/>
      <c r="K102" s="76">
        <f t="shared" si="3"/>
        <v>100000</v>
      </c>
    </row>
    <row r="103" spans="1:15" s="43" customFormat="1" ht="19.5" customHeight="1">
      <c r="A103" s="42"/>
      <c r="B103" s="57"/>
      <c r="C103" s="58" t="s">
        <v>158</v>
      </c>
      <c r="D103" s="58"/>
      <c r="E103" s="60"/>
      <c r="F103" s="477">
        <f t="shared" si="2"/>
        <v>330000</v>
      </c>
      <c r="G103" s="478"/>
      <c r="H103" s="60"/>
      <c r="I103" s="59">
        <f t="shared" si="4"/>
        <v>330000</v>
      </c>
      <c r="J103" s="60"/>
      <c r="K103" s="76">
        <f t="shared" si="3"/>
        <v>0</v>
      </c>
    </row>
    <row r="104" spans="1:15" s="43" customFormat="1" ht="19.5" customHeight="1">
      <c r="A104" s="42"/>
      <c r="B104" s="57"/>
      <c r="C104" s="58" t="s">
        <v>160</v>
      </c>
      <c r="D104" s="58"/>
      <c r="E104" s="60"/>
      <c r="F104" s="477">
        <f t="shared" si="2"/>
        <v>0</v>
      </c>
      <c r="G104" s="478"/>
      <c r="H104" s="60"/>
      <c r="I104" s="59">
        <f t="shared" si="4"/>
        <v>0</v>
      </c>
      <c r="J104" s="60"/>
      <c r="K104" s="76">
        <f t="shared" si="3"/>
        <v>0</v>
      </c>
    </row>
    <row r="105" spans="1:15" s="43" customFormat="1" ht="19.5" customHeight="1">
      <c r="A105" s="42"/>
      <c r="B105" s="57"/>
      <c r="C105" s="58" t="s">
        <v>162</v>
      </c>
      <c r="D105" s="58"/>
      <c r="E105" s="60"/>
      <c r="F105" s="477">
        <f t="shared" si="2"/>
        <v>100001</v>
      </c>
      <c r="G105" s="478"/>
      <c r="H105" s="60"/>
      <c r="I105" s="59">
        <f t="shared" si="4"/>
        <v>0</v>
      </c>
      <c r="J105" s="60"/>
      <c r="K105" s="76">
        <f t="shared" si="3"/>
        <v>100001</v>
      </c>
    </row>
    <row r="106" spans="1:15" s="43" customFormat="1" ht="19.5" customHeight="1">
      <c r="A106" s="42"/>
      <c r="B106" s="57"/>
      <c r="C106" s="58" t="s">
        <v>164</v>
      </c>
      <c r="D106" s="58"/>
      <c r="E106" s="60"/>
      <c r="F106" s="477">
        <f t="shared" si="2"/>
        <v>0</v>
      </c>
      <c r="G106" s="478"/>
      <c r="H106" s="60"/>
      <c r="I106" s="59">
        <f t="shared" si="4"/>
        <v>0</v>
      </c>
      <c r="J106" s="60"/>
      <c r="K106" s="76">
        <f t="shared" si="3"/>
        <v>0</v>
      </c>
    </row>
    <row r="107" spans="1:15" s="43" customFormat="1" ht="19.5" customHeight="1">
      <c r="A107" s="42"/>
      <c r="B107" s="57"/>
      <c r="C107" s="58" t="s">
        <v>166</v>
      </c>
      <c r="D107" s="58"/>
      <c r="E107" s="60"/>
      <c r="F107" s="477">
        <f t="shared" si="2"/>
        <v>2000</v>
      </c>
      <c r="G107" s="478"/>
      <c r="H107" s="60"/>
      <c r="I107" s="59">
        <f t="shared" si="4"/>
        <v>0</v>
      </c>
      <c r="J107" s="60"/>
      <c r="K107" s="76">
        <f t="shared" si="3"/>
        <v>2000</v>
      </c>
    </row>
    <row r="108" spans="1:15" s="43" customFormat="1" ht="19.5" customHeight="1">
      <c r="A108" s="42"/>
      <c r="B108" s="57"/>
      <c r="C108" s="58" t="s">
        <v>168</v>
      </c>
      <c r="D108" s="58"/>
      <c r="E108" s="60"/>
      <c r="F108" s="477">
        <f t="shared" si="2"/>
        <v>50000</v>
      </c>
      <c r="G108" s="478"/>
      <c r="H108" s="60"/>
      <c r="I108" s="59">
        <f t="shared" si="4"/>
        <v>0</v>
      </c>
      <c r="J108" s="60"/>
      <c r="K108" s="76">
        <f t="shared" si="3"/>
        <v>50000</v>
      </c>
    </row>
    <row r="109" spans="1:15" s="43" customFormat="1" ht="19.5" customHeight="1">
      <c r="A109" s="42"/>
      <c r="B109" s="57"/>
      <c r="C109" s="58" t="s">
        <v>170</v>
      </c>
      <c r="D109" s="58"/>
      <c r="E109" s="60"/>
      <c r="F109" s="477">
        <f t="shared" si="2"/>
        <v>100000</v>
      </c>
      <c r="G109" s="478"/>
      <c r="H109" s="60"/>
      <c r="I109" s="59">
        <f t="shared" si="4"/>
        <v>0</v>
      </c>
      <c r="J109" s="60"/>
      <c r="K109" s="76">
        <f t="shared" si="3"/>
        <v>100000</v>
      </c>
    </row>
    <row r="110" spans="1:15" s="43" customFormat="1" ht="19.5" customHeight="1" thickBot="1">
      <c r="A110" s="42"/>
      <c r="B110" s="63"/>
      <c r="C110" s="64" t="s">
        <v>172</v>
      </c>
      <c r="D110" s="64"/>
      <c r="E110" s="67"/>
      <c r="F110" s="475">
        <f t="shared" si="2"/>
        <v>23000</v>
      </c>
      <c r="G110" s="476"/>
      <c r="H110" s="67"/>
      <c r="I110" s="72">
        <f>SUMIFS($H$10:$H$50,$C$10:$C$50,C110,$D$10:$D$50,"&gt;=4")</f>
        <v>0</v>
      </c>
      <c r="J110" s="67"/>
      <c r="K110" s="73">
        <f>SUMIFS($H$10:$H$50,$C$10:$C$50,C110,$D$10:$D$50,"&lt;=3")</f>
        <v>23000</v>
      </c>
    </row>
    <row r="111" spans="1:15" s="43" customFormat="1" ht="19.5" customHeight="1" thickBot="1">
      <c r="A111" s="42"/>
      <c r="B111" s="63" t="s">
        <v>97</v>
      </c>
      <c r="C111" s="65" t="s">
        <v>98</v>
      </c>
      <c r="D111" s="65"/>
      <c r="E111" s="77"/>
      <c r="F111" s="490">
        <f>'金銭出納簿（今年度）（参考）'!$I$51</f>
        <v>1700289</v>
      </c>
      <c r="G111" s="491"/>
      <c r="H111" s="77"/>
      <c r="I111" s="77"/>
      <c r="J111" s="77"/>
      <c r="K111" s="120">
        <f>'金銭出納簿（今年度）（参考）'!$I$51</f>
        <v>1700289</v>
      </c>
    </row>
    <row r="112" spans="1:15" s="43" customFormat="1" ht="24.6" customHeight="1" thickBot="1">
      <c r="A112" s="42"/>
      <c r="B112" s="457" t="s">
        <v>99</v>
      </c>
      <c r="C112" s="458"/>
      <c r="D112" s="78"/>
      <c r="E112" s="79">
        <f>SUM(E91:E93)</f>
        <v>6620290</v>
      </c>
      <c r="F112" s="479">
        <f>SUM(F94:G111)</f>
        <v>6620290</v>
      </c>
      <c r="G112" s="480"/>
      <c r="H112" s="79">
        <f>SUM(H91:H93)</f>
        <v>6620170</v>
      </c>
      <c r="I112" s="79">
        <f>SUM(I94:I111)</f>
        <v>3905000</v>
      </c>
      <c r="J112" s="79">
        <f>SUM(J91:J93)</f>
        <v>120</v>
      </c>
      <c r="K112" s="121">
        <f>SUM(K94:K111)</f>
        <v>2715290</v>
      </c>
      <c r="N112" s="42"/>
      <c r="O112" s="80"/>
    </row>
    <row r="113" spans="2:12" ht="18.75">
      <c r="B113" s="81"/>
      <c r="C113" s="82"/>
      <c r="D113" s="82"/>
      <c r="E113" s="82"/>
      <c r="F113" s="82"/>
      <c r="G113" s="83"/>
      <c r="H113" s="43"/>
      <c r="I113" s="43"/>
      <c r="J113" s="43"/>
      <c r="K113" s="43"/>
      <c r="L113" s="43"/>
    </row>
  </sheetData>
  <mergeCells count="46">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 ref="F99:G99"/>
    <mergeCell ref="F100:G100"/>
    <mergeCell ref="F91:G91"/>
    <mergeCell ref="F92:G92"/>
    <mergeCell ref="F93:G93"/>
    <mergeCell ref="F94:G94"/>
    <mergeCell ref="F95:G95"/>
    <mergeCell ref="B60:C60"/>
    <mergeCell ref="F60:J60"/>
    <mergeCell ref="B61:K61"/>
    <mergeCell ref="B62:C62"/>
    <mergeCell ref="F98:G98"/>
    <mergeCell ref="B88:C90"/>
    <mergeCell ref="E88:K88"/>
    <mergeCell ref="H89:I89"/>
    <mergeCell ref="J89:K89"/>
    <mergeCell ref="F90:G90"/>
    <mergeCell ref="G4:I4"/>
    <mergeCell ref="B57:C57"/>
    <mergeCell ref="B59:C59"/>
    <mergeCell ref="F59:J59"/>
    <mergeCell ref="F57:J57"/>
    <mergeCell ref="B58:C58"/>
    <mergeCell ref="F58:J58"/>
    <mergeCell ref="B56:C56"/>
    <mergeCell ref="B6:N6"/>
    <mergeCell ref="B7:N7"/>
    <mergeCell ref="B8:N8"/>
    <mergeCell ref="B51:E51"/>
    <mergeCell ref="F56:G56"/>
  </mergeCells>
  <phoneticPr fontId="4"/>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2" fitToHeight="0" orientation="landscape" r:id="rId1"/>
  <headerFooter alignWithMargins="0"/>
  <rowBreaks count="1" manualBreakCount="1">
    <brk id="6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x4f5c__x6210__x65e5__x6642_0 xmlns="ca556d35-fda2-4eff-b989-53a37f76bb9f" xsi:nil="true"/>
    <lcf76f155ced4ddcb4097134ff3c332f xmlns="ca556d35-fda2-4eff-b989-53a37f76bb9f">
      <Terms xmlns="http://schemas.microsoft.com/office/infopath/2007/PartnerControls"/>
    </lcf76f155ced4ddcb4097134ff3c332f>
    <_x4f5c__x6210__x65e5__x6642_ xmlns="ca556d35-fda2-4eff-b989-53a37f76bb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AD2303EA34FB344806F63A5CBD4D3D3" ma:contentTypeVersion="18" ma:contentTypeDescription="新しいドキュメントを作成します。" ma:contentTypeScope="" ma:versionID="53dd21ed4bfd254a0f44f87c0aeb9b50">
  <xsd:schema xmlns:xsd="http://www.w3.org/2001/XMLSchema" xmlns:xs="http://www.w3.org/2001/XMLSchema" xmlns:p="http://schemas.microsoft.com/office/2006/metadata/properties" xmlns:ns2="ca556d35-fda2-4eff-b989-53a37f76bb9f" xmlns:ns3="e3e09e67-d7cc-4e47-828f-5f2cf354dd97" targetNamespace="http://schemas.microsoft.com/office/2006/metadata/properties" ma:root="true" ma:fieldsID="d775b3cb60b1ca004e0cd6adb319e89b" ns2:_="" ns3:_="">
    <xsd:import namespace="ca556d35-fda2-4eff-b989-53a37f76bb9f"/>
    <xsd:import namespace="e3e09e67-d7cc-4e47-828f-5f2cf354dd97"/>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6d35-fda2-4eff-b989-53a37f76bb9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b68721-b6a9-4aeb-8192-88d91e969746}"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84811-82E0-4B6C-9D1D-7A32638B6603}">
  <ds:schemaRefs>
    <ds:schemaRef ds:uri="http://schemas.microsoft.com/office/2006/metadata/properties"/>
    <ds:schemaRef ds:uri="http://schemas.microsoft.com/office/infopath/2007/PartnerControls"/>
    <ds:schemaRef ds:uri="e3e09e67-d7cc-4e47-828f-5f2cf354dd97"/>
    <ds:schemaRef ds:uri="ca556d35-fda2-4eff-b989-53a37f76bb9f"/>
  </ds:schemaRefs>
</ds:datastoreItem>
</file>

<file path=customXml/itemProps2.xml><?xml version="1.0" encoding="utf-8"?>
<ds:datastoreItem xmlns:ds="http://schemas.openxmlformats.org/officeDocument/2006/customXml" ds:itemID="{971DE4F6-14ED-45F7-AE54-A8650911F866}">
  <ds:schemaRefs>
    <ds:schemaRef ds:uri="http://schemas.microsoft.com/sharepoint/v3/contenttype/forms"/>
  </ds:schemaRefs>
</ds:datastoreItem>
</file>

<file path=customXml/itemProps3.xml><?xml version="1.0" encoding="utf-8"?>
<ds:datastoreItem xmlns:ds="http://schemas.openxmlformats.org/officeDocument/2006/customXml" ds:itemID="{95E942A8-14F3-4EAF-A154-543324976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6d35-fda2-4eff-b989-53a37f76bb9f"/>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収支報告書（金銭出納簿連動）</vt:lpstr>
      <vt:lpstr>活動記録（参考） </vt:lpstr>
      <vt:lpstr>【選択肢】</vt:lpstr>
      <vt:lpstr>金銭出納簿（今年度）（参考）</vt:lpstr>
      <vt:lpstr>金銭出納簿（前年度）（参考） </vt:lpstr>
      <vt:lpstr>【選択肢】!Print_Area</vt:lpstr>
      <vt:lpstr>はじめに!Print_Area</vt:lpstr>
      <vt:lpstr>'活動記録（参考） '!Print_Area</vt:lpstr>
      <vt:lpstr>'金銭出納簿（今年度）（参考）'!Print_Area</vt:lpstr>
      <vt:lpstr>'金銭出納簿（前年度）（参考） '!Print_Area</vt:lpstr>
      <vt:lpstr>'収支報告書（金銭出納簿連動）'!Print_Area</vt:lpstr>
      <vt:lpstr>'活動記録（参考） '!Print_Titles</vt:lpstr>
      <vt:lpstr>'金銭出納簿（今年度）（参考）'!Print_Titles</vt:lpstr>
      <vt:lpstr>'金銭出納簿（前年度）（参考）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2026-01-05T06:41:48Z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0x010100EAD2303EA34FB344806F63A5CBD4D3D3</vt:lpwstr>
  </property>
</Properties>
</file>